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360" yWindow="120" windowWidth="11340" windowHeight="5520" tabRatio="848" firstSheet="2" activeTab="7"/>
  </bookViews>
  <sheets>
    <sheet name="PLAN-SCH" sheetId="4" r:id="rId1"/>
    <sheet name="R-sch" sheetId="2" r:id="rId2"/>
    <sheet name="myas" sheetId="18" r:id="rId3"/>
    <sheet name="PLAN I&amp;e FINAL" sheetId="19" r:id="rId4"/>
    <sheet name="I-SCH FINAL" sheetId="8" r:id="rId5"/>
    <sheet name="NP-SCH" sheetId="3" r:id="rId6"/>
    <sheet name="r&amp;p Revised FINAL" sheetId="20" r:id="rId7"/>
    <sheet name="I&amp;E REVISED FINAL" sheetId="21" r:id="rId8"/>
  </sheets>
  <definedNames>
    <definedName name="_xlnm.Print_Area" localSheetId="4">'I-SCH FINAL'!$A$1:$H$310</definedName>
    <definedName name="_xlnm.Print_Area" localSheetId="2">'myas'!$A$1:$G$184</definedName>
    <definedName name="_xlnm.Print_Area" localSheetId="5">'NP-SCH'!$A$1:$G$992</definedName>
    <definedName name="_xlnm.Print_Area" localSheetId="0">'PLAN-SCH'!$A$1:$I$397</definedName>
    <definedName name="_xlnm.Print_Area" localSheetId="1">'R-sch'!$A$1:$G$410</definedName>
  </definedNames>
  <calcPr calcId="125725"/>
</workbook>
</file>

<file path=xl/sharedStrings.xml><?xml version="1.0" encoding="utf-8"?>
<sst xmlns="http://schemas.openxmlformats.org/spreadsheetml/2006/main" count="3235" uniqueCount="1308">
  <si>
    <t>Payment to Director STPI for CWG 2010</t>
  </si>
  <si>
    <t>Balance Payment Refund to NDTL</t>
  </si>
  <si>
    <t>Procument of Fitness Equipment for CWG 2010</t>
  </si>
  <si>
    <t>0295.0300 : For Plan Schemes/Programmes(For  Construction)</t>
  </si>
  <si>
    <t>0295.0300 : For Plan Schemes/Programmes(For Construction) NER</t>
  </si>
  <si>
    <t>For Common Wealth games 2010(Onward release to OC for Percument of TSR)</t>
  </si>
  <si>
    <t>Porcument of sport Equipment for CWG 2010</t>
  </si>
  <si>
    <t>Public Provident Fund Account</t>
  </si>
  <si>
    <t>0126.0700 : Expenditure on Pedagogy Programmes Discharged during the year</t>
  </si>
  <si>
    <t>Maintenance of equipment in SAI Stadia</t>
  </si>
  <si>
    <t>Boarding expenditure of Guesg house</t>
  </si>
  <si>
    <t>380.1117 :  Lodging Charges</t>
  </si>
  <si>
    <t>0380.1165 : Expenditure on Indian Coahces</t>
  </si>
  <si>
    <t>380.1171  Equipment (Non Conumable)</t>
  </si>
  <si>
    <t>380.1346 : Expenditure on Indian Coaches</t>
  </si>
  <si>
    <t>380.1350 : Equipment(Non - Consumable)</t>
  </si>
  <si>
    <t>380.1300 : Expenditure on Foreign Coaches</t>
  </si>
  <si>
    <t>0380.1180 : Expenditure on Indian Coaches</t>
  </si>
  <si>
    <t>380.1186 : Equipment (Non Consumable)</t>
  </si>
  <si>
    <t xml:space="preserve"> 0383.5502  : TA/DA to Participants NER</t>
  </si>
  <si>
    <t xml:space="preserve"> 0383.5507  : Advance to other parties</t>
  </si>
  <si>
    <t>0000.0000: FUNDS FOR RENOVATION OF SAI STADIA UNDER CWG-2010</t>
  </si>
  <si>
    <t>380.0302 :  Dope Control (Sample Collections)</t>
  </si>
  <si>
    <t>380.0303 :  Dope Control (Recurring expenditure on DCC)</t>
  </si>
  <si>
    <t>380.0201 :  Deposits for CWG (cpwd)</t>
  </si>
  <si>
    <t>380.1212 : Supporting Personnel</t>
  </si>
  <si>
    <t>Sports Equipments (Non Consumables)</t>
  </si>
  <si>
    <t>Balances trfd. From CC Bhopal to :-</t>
  </si>
  <si>
    <t>0387.0300 : Import of Scientific Equipment (Consumable)</t>
  </si>
  <si>
    <t>0387.0600 : Clearance Charges</t>
  </si>
  <si>
    <t>0389.0100 : Passage/Travel Cost</t>
  </si>
  <si>
    <t>0389.0200 : Boarding &amp; Lodging Expenses</t>
  </si>
  <si>
    <t>0389.0400 : Coaching Fee</t>
  </si>
  <si>
    <t>PREPARATON OF INDIAN TEAM FOR CWG-2010</t>
  </si>
  <si>
    <t>380.0100 : Training</t>
  </si>
  <si>
    <t>1013.0300 : LIC(Salary Savings Scheme)</t>
  </si>
  <si>
    <t>0124.0500 : Bonus(Establishment) :- Previous Year</t>
  </si>
  <si>
    <t xml:space="preserve">EXPENDITURE </t>
  </si>
  <si>
    <t>0272.0103 : Purchase of Sports Equipment</t>
  </si>
  <si>
    <t>CAPITAL EXPENDITURE(PLAN SCHEME STAFF)  PLAN</t>
  </si>
  <si>
    <t>0272.0104 : Purchase of  Furniture &amp; Fixtures</t>
  </si>
  <si>
    <t>0295.0300 : For Plan Schemes/Programmes(Other than Construction) North East Region</t>
  </si>
  <si>
    <t xml:space="preserve"> HEAD OFFICE,  NEW DELHI</t>
  </si>
  <si>
    <t>HEAD OFFICE, NEW DELHI</t>
  </si>
  <si>
    <t>0269.0000 : Electricity Charges</t>
  </si>
  <si>
    <t>0124.0700 : O.T.A/Honorarium(Establishment)</t>
  </si>
  <si>
    <t>0124.0800 : Leave Salary &amp; Pension Contribution</t>
  </si>
  <si>
    <t>0124.0900 : Meetings/Seminars</t>
  </si>
  <si>
    <t>0389.0700 : Transport/Conveyance</t>
  </si>
  <si>
    <t xml:space="preserve">   </t>
  </si>
  <si>
    <t>DIRECTOR (FINANCE)</t>
  </si>
  <si>
    <t>0269.0000: Maint.of Stadia/Buildings(Electrical)</t>
  </si>
  <si>
    <t>0123.1300 : Other expenditure of Guest Houses (Discharged of accrued liabilities)</t>
  </si>
  <si>
    <t>0123.1600 : Others (Discharged of accrued liabilities)</t>
  </si>
  <si>
    <t>0124.0100 : Salaries (Discharged of accrued liabilities)</t>
  </si>
  <si>
    <t>0124.0200 : Travelling Expenses(Domestic) (Discharged of accrued liabilities)</t>
  </si>
  <si>
    <t>SCHEDULE FOR NON PLAN PAYMENTS</t>
  </si>
  <si>
    <t>0383.0100 : Expenses on Conduct of Nat/State/Dist.level Compt.</t>
  </si>
  <si>
    <t>0262.0500 : Electricity Charges</t>
  </si>
  <si>
    <t>0124.0400 : LTC/HTC(Establishment)</t>
  </si>
  <si>
    <t>Printing &amp; Stationery</t>
  </si>
  <si>
    <t>Printing &amp; Stationery (NER)</t>
  </si>
  <si>
    <t xml:space="preserve">0264.0300 : Other Misc. Advances </t>
  </si>
  <si>
    <t>SCHEDULE FOR LC MARGIN MONEY OPENED</t>
  </si>
  <si>
    <t>RECEIPTS &amp; PAYMENTS ACCOUNTS FOR THE YEAR ENDED 31ST MARCH 2011</t>
  </si>
  <si>
    <t>2010-11</t>
  </si>
  <si>
    <t>AS ON 31/3/2011</t>
  </si>
  <si>
    <t xml:space="preserve"> AS ON 1/4/2010</t>
  </si>
  <si>
    <t>SCHEDULE FOR CLOSING BALANCES AS ON 31ST MARCH 2011</t>
  </si>
  <si>
    <t>YEAR(2010-11)</t>
  </si>
  <si>
    <t>INCOME &amp; EXPENDITURE ACCOUNT FOR THEYEAR ENDED 31.03.2011</t>
  </si>
  <si>
    <t>NON PLAN</t>
  </si>
  <si>
    <t>1013.0801 : GSLIS  Deduction to be sent to LNCPE Trivandrum</t>
  </si>
  <si>
    <t>Fund received from NEC Shillong for Diploma courses (Academic)</t>
  </si>
  <si>
    <t>1091.0801 : GSLIS Deduction to be sent to LNCPE Trivandrum</t>
  </si>
  <si>
    <t xml:space="preserve"> 380.1289  :TA/DA inclduing participation in competiton</t>
  </si>
  <si>
    <t>380.1112 : Equipment (Non Consumable)</t>
  </si>
  <si>
    <t>380.1119 : Sports Equipment (Imported &amp; Indigenous)</t>
  </si>
  <si>
    <t>AQUATICS</t>
  </si>
  <si>
    <t>380.1139 :  TA/DA to Govt observer</t>
  </si>
  <si>
    <t>380.1194 : Sports Equipment (Imported &amp; Indigenous)</t>
  </si>
  <si>
    <t>LAWN BOWLING</t>
  </si>
  <si>
    <t>380.1220 :  Boarding Charges</t>
  </si>
  <si>
    <t>380.1221 :  Overhead Charges</t>
  </si>
  <si>
    <t>380.1163 : Scientific/Medical Support</t>
  </si>
  <si>
    <t>0302.0800 : Imports of Synthetic Surfaces</t>
  </si>
  <si>
    <t>0380.1227 : Salary to Support Statt</t>
  </si>
  <si>
    <t>0380.1230 : Sports Kits including Shoes</t>
  </si>
  <si>
    <t>0380.1231 : Equipments (Non Cosnsumables)</t>
  </si>
  <si>
    <t>0202.0100 : Grant from MYAS for Plan Scheme of SAI</t>
  </si>
  <si>
    <t>0256.0200 : TA/DA to Coaches</t>
  </si>
  <si>
    <t>for ECIL under Commonwealth Games for Security Solutions</t>
  </si>
  <si>
    <t>For Medical and Sports Sciences (Plan)</t>
  </si>
  <si>
    <t>For Equipment Supports (Plan)</t>
  </si>
  <si>
    <t>for Sports Equipment under Preparation of Indian Teams for CWG-2010</t>
  </si>
  <si>
    <t>for Dope Test Scheme  under Sponsored Scheme</t>
  </si>
  <si>
    <t>1012.0400 : Others</t>
  </si>
  <si>
    <t>1012.0500 : Tax Deduction at Source</t>
  </si>
  <si>
    <t>0373.0502 : Indigeneous Sports Equipment</t>
  </si>
  <si>
    <t>380.1297 :  Loding Chargesa</t>
  </si>
  <si>
    <t>380.1177 : Loding  Charges</t>
  </si>
  <si>
    <t>380.1207 :  Loding Charges</t>
  </si>
  <si>
    <t>380.1210 : Expenditure on Foreign Coaches</t>
  </si>
  <si>
    <t>0272.0501 : Purchase of Electrical Equipments</t>
  </si>
  <si>
    <t>0272.0601 : Others</t>
  </si>
  <si>
    <t>0317.0300 : Refund for Rural Sports Tournament (PYKKA)</t>
  </si>
  <si>
    <t>EAST GATE, NEW DELHI</t>
  </si>
  <si>
    <t xml:space="preserve">HEAD OFFICE, JN STADIUM, </t>
  </si>
  <si>
    <t>0257.0300 : Travelling Expenses(Abroad)</t>
  </si>
  <si>
    <t>0254.0800 : Other Misc.Expenditure on Trainees (TA/DA,Insurance,Medical Expenses,Scientific Backup etc.)</t>
  </si>
  <si>
    <t>(ENCASHMENT)</t>
  </si>
  <si>
    <t>0266.0200 : AMC Charges for computer Infrastructure</t>
  </si>
  <si>
    <t>opening balance of chandigarh centre Transferred from Sonepat</t>
  </si>
  <si>
    <t>1091.0200 : Professional Tax</t>
  </si>
  <si>
    <t>0133.0400 : Other benefit like Ex-Gratia etc.</t>
  </si>
  <si>
    <t>380.1105 : Sports Equipment</t>
  </si>
  <si>
    <t>380.1106 : Expenditure on Foreign Coaches</t>
  </si>
  <si>
    <t>380.1107 : Expenditure on Indian Coaches</t>
  </si>
  <si>
    <t>380.1108 : Expenditure on engagement of Additional Staff</t>
  </si>
  <si>
    <t>380.1110 :  TA/DA Including Participation on camp in india</t>
  </si>
  <si>
    <t>380.1111 : Sports Equipment (Imported &amp; Indigenous)</t>
  </si>
  <si>
    <t>0105.0100 : Bank Interest (Discharged of accrued assets)</t>
  </si>
  <si>
    <t>0106.0200 : Bank Interest received against accrued interest on Corpus Fund</t>
  </si>
  <si>
    <t>ARCHERY</t>
  </si>
  <si>
    <t>0102.0100 : Grants from MYA&amp;S for Non Plan Schemes of SAI</t>
  </si>
  <si>
    <t>0202.0100 : Grant from MYA&amp;S for Plan Scheme of SAI</t>
  </si>
  <si>
    <t>0386.0700 : Travelling Expenses on Foreign Coaches (Domestic/International)</t>
  </si>
  <si>
    <t>0386.0900 : Misc.Unforseen Expenses</t>
  </si>
  <si>
    <t xml:space="preserve">CAPITAL EXPENDITURE  (SAG) PLAN </t>
  </si>
  <si>
    <t>Annualmaintenance/repair (electrical)</t>
  </si>
  <si>
    <t>0110.0100 : Motor Car/Scooter Advance</t>
  </si>
  <si>
    <t>0110.0200 : House Building Advance</t>
  </si>
  <si>
    <t>0110.0300 : Computer Advance</t>
  </si>
  <si>
    <t>0110.0400 : Cycle Advance</t>
  </si>
  <si>
    <t>0110.0500 : Fan Advance</t>
  </si>
  <si>
    <t>0110.0600 : Festival  Advance</t>
  </si>
  <si>
    <t>0384.1000 : Overhead  Expenses</t>
  </si>
  <si>
    <t>0384.1100 : Misc.unforseen expenses</t>
  </si>
  <si>
    <t>0124.2200 : Audit Fee</t>
  </si>
  <si>
    <t>380.1326 :  Overhead Chargesa</t>
  </si>
  <si>
    <t>380.1328 : Scientific/Medical Support</t>
  </si>
  <si>
    <t>380.1334 :  TA/DA Including Participation in games</t>
  </si>
  <si>
    <t>380.1335 : Sports Kit Including Specific Shoes</t>
  </si>
  <si>
    <t>380.1295 :  Boarding Charges</t>
  </si>
  <si>
    <t>380.1296 :  Overhead Chargesa</t>
  </si>
  <si>
    <t>380.1298 : Scientific/Medical Support</t>
  </si>
  <si>
    <t>380.1304 :  TA/DA Including Participation in games</t>
  </si>
  <si>
    <t>380.1305 : Sports Kit Including Specific Shoes</t>
  </si>
  <si>
    <t>380.1175 :  Boarding Charges</t>
  </si>
  <si>
    <t>380.1176 :  Overhead Chargesa</t>
  </si>
  <si>
    <t>380.1178 : Scientific/Medical Support</t>
  </si>
  <si>
    <t>380.1184 :  TA/DA Including Participation in games</t>
  </si>
  <si>
    <t>0124.0900 : Meetings/Seminars (Discharged of accrued liabilities)</t>
  </si>
  <si>
    <t>0109.0400 : Receipt from Student for Certificate Course</t>
  </si>
  <si>
    <t>0109.0500 : Hire of Vehicle</t>
  </si>
  <si>
    <t>0109.0600 : Telephone charges</t>
  </si>
  <si>
    <t>0109.0700 : Sale of Newspapers/Periodicals etc</t>
  </si>
  <si>
    <t>0109.0800 : Interest on Advances</t>
  </si>
  <si>
    <t>0109.0900 : Others</t>
  </si>
  <si>
    <t>0253.0300 : Educational Expenses</t>
  </si>
  <si>
    <t>0253.0400 : Competition Exposure(Domestic)</t>
  </si>
  <si>
    <t>0302.0500 : Salareis etc.Foreign Coaches on Contract</t>
  </si>
  <si>
    <t>Mis. Unforeseen expenses</t>
  </si>
  <si>
    <t>380.1238 : Scientific/Medical Support</t>
  </si>
  <si>
    <t>380.1244 :  TA/DA Including Participation in games</t>
  </si>
  <si>
    <t>380.1245 : Sports Kit Including Specific Shoes</t>
  </si>
  <si>
    <t>0258.0500 : Professional Consultancy Services of Doctors/Paramedical Professionals</t>
  </si>
  <si>
    <t>0258.0600 : Orientation Courses of Sports Scientist/Coaches</t>
  </si>
  <si>
    <t>0257.0900 : Meetings/Seminars</t>
  </si>
  <si>
    <t>380.1215 : Sports Kit Including Specific Shoes</t>
  </si>
  <si>
    <t>380.1235 :  Boarding Charges</t>
  </si>
  <si>
    <t>PYKKA</t>
  </si>
  <si>
    <t>0124.2000 : Expenditure on Petrol/Diesel for office vehicles -  Accrued Liabilities</t>
  </si>
  <si>
    <t>0256.1300 Interim Relief</t>
  </si>
  <si>
    <t>Water Charges</t>
  </si>
  <si>
    <t>0251.1300 : Advance Fund to Adopted Schools</t>
  </si>
  <si>
    <t>ARMY BOYS SPORTS COMPANIES(ABSC)</t>
  </si>
  <si>
    <t>0171.0100 : Purchase of Furniture &amp; Fixtures</t>
  </si>
  <si>
    <t>0108.0400 : Certificate/Refresher Course/Other Courses</t>
  </si>
  <si>
    <t>0257.1100 : Maintenance of Office Equipments</t>
  </si>
  <si>
    <t>0257.1200 : Lib.&amp; Audio Visual/Journals/News Papers &amp; Period</t>
  </si>
  <si>
    <t>0257.1300 : Publicity &amp; Advertisement</t>
  </si>
  <si>
    <t>0257.1400 : Postage &amp; Telegram</t>
  </si>
  <si>
    <t>GSLIS deductopm (SAI Employee on deputation)</t>
  </si>
  <si>
    <t>0254.0900 : Expenditure on Selection Trials/Scouting talent</t>
  </si>
  <si>
    <t>1090.0900 : TDS Paid by SAI</t>
  </si>
  <si>
    <t>0266.0600 : Upgradation of Computer Infrastructure</t>
  </si>
  <si>
    <t>0266.0700 : Expenditure on LAN</t>
  </si>
  <si>
    <t>0266.0800 : Other Misc.Expenditure</t>
  </si>
  <si>
    <t>CAPITAL PROJECTS/ CONSTRUCTION WORK</t>
  </si>
  <si>
    <t>0272.0215 : LC MARGIN MONEY M FOR SPORTS EQUIPMENT</t>
  </si>
  <si>
    <t>0104.0200 : Rent from Guest House/Residential Wing</t>
  </si>
  <si>
    <t>0389.5600 : Purchase of Chemicals/Gases</t>
  </si>
  <si>
    <t>0263.0700 : Purchase of Scientific Equipment (Consumables)</t>
  </si>
  <si>
    <t>0263.0800 : Purchase of Sports Equipments(Consumables)</t>
  </si>
  <si>
    <t>0263.0900 : Purchase of Kitchen Equipment (Consumables)</t>
  </si>
  <si>
    <t>1013.1800 : Final Payment Claim Recd from LIC authorities</t>
  </si>
  <si>
    <t>380.1242 : Expenditure towards engagement of supporting personnels</t>
  </si>
  <si>
    <t>380.1267 : Loading Charges</t>
  </si>
  <si>
    <t>EAD</t>
  </si>
  <si>
    <t>0395.0900 : National Coaching Camps</t>
  </si>
  <si>
    <t>0395.1100 : Salaries etc to Foreign Coaches on contract</t>
  </si>
  <si>
    <t>1091.0500 : GPF Deduction to be sent to GPF Cell NIS Patiala</t>
  </si>
  <si>
    <t>0262.0600 : Cleaning and Scavenging Charges</t>
  </si>
  <si>
    <t>OTHER THAN NER</t>
  </si>
  <si>
    <t>0262.0700 : Maintenance of Horticulture/Garden</t>
  </si>
  <si>
    <t>0262.0800 : Service Charges to M.C.D</t>
  </si>
  <si>
    <t>0124.1200 : Lib.&amp;Audio Visual/Journals/News Papers &amp; Period</t>
  </si>
  <si>
    <t>0124.1300 : Publicity &amp; Advertisement</t>
  </si>
  <si>
    <t>0385.0200 : Boarding &amp; Lodging Expenses</t>
  </si>
  <si>
    <t>0385.0300 : TA/DA to participants</t>
  </si>
  <si>
    <t>0385.0400 : TA/DA to technical officials</t>
  </si>
  <si>
    <t>0385.0500 : Awards &amp; Prizes</t>
  </si>
  <si>
    <t>0385.0600 : Sports Kit</t>
  </si>
  <si>
    <t>0385.0800 : Other Misc.Exp.</t>
  </si>
  <si>
    <t>0385.1000 : Postage &amp; Telegram</t>
  </si>
  <si>
    <t>0386.0100 : Salaries to Foreign Coaches in Foreign Currency</t>
  </si>
  <si>
    <t>0272.0509 : Purchase of Library Books</t>
  </si>
  <si>
    <t>CAPITAL EXPENDITURE( IG STADIUM )  PLAN</t>
  </si>
  <si>
    <t>0272.0111 : Purchase of Furniture &amp; Fixtures</t>
  </si>
  <si>
    <t>CAPITAL EXPENDITURE(CONSTRUCTION WORKS )  PLAN</t>
  </si>
  <si>
    <t>0272.0613 : Departmental Works</t>
  </si>
  <si>
    <t>0264.0200 : Contingent Advances to Private Parties</t>
  </si>
  <si>
    <t>COMPUTERISED SPORTS DATA BANK</t>
  </si>
  <si>
    <t>0266.0100 : Purchase of Consumable items</t>
  </si>
  <si>
    <t>SCHEDULE FOR CATERING/BOARDING ACCOUNT</t>
  </si>
  <si>
    <t>380.1170 : Sports Kit Including Specific Shoes</t>
  </si>
  <si>
    <t xml:space="preserve">0121.0200 : Hospility </t>
  </si>
  <si>
    <t>0263.0600 : Purchase of Office Equipment(Consumables)</t>
  </si>
  <si>
    <t>Maintenance of Residential Accommodation</t>
  </si>
  <si>
    <t>Annual Operational Grant (PYKKA)</t>
  </si>
  <si>
    <t>0254.0500 : Competition Exposure(Abroad)</t>
  </si>
  <si>
    <t>0254.0600 : Stipend</t>
  </si>
  <si>
    <t>0127.0200 : Contingent Advance to Private Parties</t>
  </si>
  <si>
    <t>OTHER THAN N.E. REGION</t>
  </si>
  <si>
    <t>T.D.S.</t>
  </si>
  <si>
    <t>1012.5004 : Interest on GPF Investment</t>
  </si>
  <si>
    <t>0262.0100 : Annual Maintenance/Repairs(Civil)</t>
  </si>
  <si>
    <t>0272.0108 : Purchase of Computers</t>
  </si>
  <si>
    <t>0386.0600 : Medical Expenses</t>
  </si>
  <si>
    <t>0264.0200:Contigent Advance to Private Parties</t>
  </si>
  <si>
    <t>0380.0100 : Fund for Promotion of Sports &amp; Games in School</t>
  </si>
  <si>
    <t>0302.0300 : Rural Sports Programme (PYKKA)</t>
  </si>
  <si>
    <t>0302.0301 : Rural Sports Programme(NER) (PYKKA)</t>
  </si>
  <si>
    <t>0395.2100 : TA/DA to Arujun Awardees</t>
  </si>
  <si>
    <t>0269.1700 : Expenditure on Annual Maintenance and Repairs/Special Repairs/Minor Works by Other Agen.</t>
  </si>
  <si>
    <t>0124.0300 : Travelling Expenses(Abroad)</t>
  </si>
  <si>
    <t>1091.1800 : Final Payment Claim sent to Regions/Centres</t>
  </si>
  <si>
    <t>0492.0100 : Donear Club</t>
  </si>
  <si>
    <t>opening balance of Lucknow Transferred from Bhopal</t>
  </si>
  <si>
    <t>1091.1900 : GSLIS contribution sent to  LIC</t>
  </si>
  <si>
    <t>0124.1100 : Maintenance of Office Equipments (Discharged of accrued liabilities)</t>
  </si>
  <si>
    <t>0124.1200 : Lib.&amp;Audio Visual/Journals/News Papers &amp; Period (Discharged of accrued liabilities)</t>
  </si>
  <si>
    <t>0124.1300 : Publicity &amp; Advertisement (Discharged  of accrued liabilities)</t>
  </si>
  <si>
    <t>0124.1400 : Postage &amp; Telegram (Discharged of accrued liabilities)</t>
  </si>
  <si>
    <t>0124.1500 : Fax/Telex/Telephone Charges (Discharged of accrued liabilities)</t>
  </si>
  <si>
    <t>0124.1700 : Printing &amp; Stationery (Discharged of accrued liabilities)</t>
  </si>
  <si>
    <t>0124.1800 : Repairs of Furniture &amp; Fixtures (Discharged of accrued liabilities)</t>
  </si>
  <si>
    <t>0124.1900 : Repairs &amp; Other Maintenance of office vehicles (Discharged of accrued liabilities)</t>
  </si>
  <si>
    <t>1091.0900 : GSLIS Deduction to be sent to Other Departments</t>
  </si>
  <si>
    <t>Refund from SAI Extension Centres</t>
  </si>
  <si>
    <t>1091.0400 : GPF Deduction to be sent to GPF Cell at Head Quarters</t>
  </si>
  <si>
    <t>0378.0100 : Exp.on Arjuna/Awardees/Dhronacharya Awardees Function</t>
  </si>
  <si>
    <t>0126.0300 : Sports Kit</t>
  </si>
  <si>
    <t>0126.0400 : Seminar/Conference/Seminars etc.(Academic)</t>
  </si>
  <si>
    <t>0126.0500 : Certificate Course</t>
  </si>
  <si>
    <t>0126.0600 : Fee to Examiners</t>
  </si>
  <si>
    <t>0126.0700 : Expenditure on Pedagogy Programmes</t>
  </si>
  <si>
    <t>TOTAL:-</t>
  </si>
  <si>
    <t>0257.0400 : LTC/HTC(Establishment)</t>
  </si>
  <si>
    <t>0109.0800 : Interest on Advances (Discharged of accrued assets)</t>
  </si>
  <si>
    <t>380.1225 : Expenditure on Foreign Coaches</t>
  </si>
  <si>
    <t>0000.0000 : Deduction of GSLIS</t>
  </si>
  <si>
    <t xml:space="preserve">   SCHEDULE FOR</t>
  </si>
  <si>
    <t>0263.0300 : Maintenance of Buildings/Playfields</t>
  </si>
  <si>
    <t>0256.0500 : Medical Expenses to Coaches</t>
  </si>
  <si>
    <t>0256.0400 : Bonus to Coaches</t>
  </si>
  <si>
    <t>0263.1700 : Expenditure on Postage/Telegram/Fax/Telephone</t>
  </si>
  <si>
    <t>0263.1800 : Repair on Furniture and Fixture</t>
  </si>
  <si>
    <t>0272.0107 : Purchase of Sports Equipment</t>
  </si>
  <si>
    <t>COMMONWEALTH GAMES 2010</t>
  </si>
  <si>
    <t>1091.0700 : GPF Deduction to be sent to Other Departments</t>
  </si>
  <si>
    <t>SPORTS SCIENCE, MEDICAL CENTRE &amp; RESEARCH SCHOLORSHIP</t>
  </si>
  <si>
    <t>0106.0200 : Interest on Corpus Fund</t>
  </si>
  <si>
    <t>SCHEDULE FOR GPF &amp; OTHER WELFARE FUNDS</t>
  </si>
  <si>
    <t>Add: Accrued during the year</t>
  </si>
  <si>
    <t>0124.2100 : Legal Fee charges (Discharged of accrued liabilities)</t>
  </si>
  <si>
    <t>0124.2200 : Audit Fee(Discharged of accrued liabilities)</t>
  </si>
  <si>
    <t>0257.1000 : Uniform/Liveries</t>
  </si>
  <si>
    <t>0131.0500 : Flood Advance</t>
  </si>
  <si>
    <t>0131.0600 : Computer Advance</t>
  </si>
  <si>
    <t>PENSION &amp; RETIREMENT BENEFITS</t>
  </si>
  <si>
    <t>CAPITAL EXPENDITURE ON  NON PLAN FUND</t>
  </si>
  <si>
    <t>SCHEMES OF MYA&amp;S</t>
  </si>
  <si>
    <t>SPONSORED SCHEMES OF MYA&amp;S</t>
  </si>
  <si>
    <t>SAI, NS, SOUTHERN CENTRE, BANGALORE</t>
  </si>
  <si>
    <t>0123.0300 : Maint.of Playfields/Swimming Pools (Discharged of accrued liabilities)</t>
  </si>
  <si>
    <t>0256.0300 : LTC/HTC to Coaches</t>
  </si>
  <si>
    <t xml:space="preserve">     </t>
  </si>
  <si>
    <t>Total:-</t>
  </si>
  <si>
    <t>TRAINING</t>
  </si>
  <si>
    <t>PLAN</t>
  </si>
  <si>
    <t>0108.0600 Misc. Receipts</t>
  </si>
  <si>
    <t>CENTRAL POOL OF TECHNICAL SPORTS EQUIPMENT</t>
  </si>
  <si>
    <t>0259.0100 : Purchase of Consumable Sports Equipment</t>
  </si>
  <si>
    <t>fund from NRAI under CWG-2010</t>
  </si>
  <si>
    <t>SAI Housing Complex</t>
  </si>
  <si>
    <t>0126.0400 : Seminar/Conference/Seminars etc.(Academic) (Discharged of accrued liabilities)</t>
  </si>
  <si>
    <t>0126.0500 : Certificate Course (Discharged of accrued liabilities)</t>
  </si>
  <si>
    <t>0126.0800 : Others (Discharged of accrued liabilities)</t>
  </si>
  <si>
    <t>Contribution to Pension Fund</t>
  </si>
  <si>
    <t>0133.0100 : Pension &amp; Family Pension (Discharged of accrued liabilities)</t>
  </si>
  <si>
    <t>0133.0200 : Gratuity (Discharged of accrued liabilities)</t>
  </si>
  <si>
    <t>0133.0300 : Encashment of Unutilised Leave (Discharged of accrued liabilities)</t>
  </si>
  <si>
    <t>0134.0100 : Boarding Expenditure on Students (Discharged of accrued liabilities)</t>
  </si>
  <si>
    <t>0134.0200 : Boarding Expenditure on Guests(Discharged of accrued liabilities)</t>
  </si>
  <si>
    <t>0134.0400 : Others (Discharged of accrued liabilities)</t>
  </si>
  <si>
    <t>0133.0100 : Pension &amp; Family Pension</t>
  </si>
  <si>
    <t>0108.0300 : Boarding receipts from Guests</t>
  </si>
  <si>
    <t>380.1265 :  Boarding Charges</t>
  </si>
  <si>
    <t>380.1266 :  Overhead Chargesa</t>
  </si>
  <si>
    <t>380.1268 : Scientific/Medical Support</t>
  </si>
  <si>
    <t>0389.0500 : Competition Fees/Expenses</t>
  </si>
  <si>
    <t>0389.0600 : Equipments</t>
  </si>
  <si>
    <t>0389.0800 : Advance Payment to Sports Person/Supporting Personnel</t>
  </si>
  <si>
    <t>0389.5100 : Purchase of Consumable Scientific Euipment</t>
  </si>
  <si>
    <t>0389.5300 : Clearing Charges</t>
  </si>
  <si>
    <t>EXECUTIVE DIRECTOR (FINANCE)</t>
  </si>
  <si>
    <t>0123.1400 : Infrastructure at Delhi</t>
  </si>
  <si>
    <t>380.1362 : Expenditure towards engagement of supporting personal</t>
  </si>
  <si>
    <t>380.1365 : Sports kit including Specific shoes</t>
  </si>
  <si>
    <t>0107.0100 : Books &amp; Publications</t>
  </si>
  <si>
    <t>0107.0200 : Prospectus</t>
  </si>
  <si>
    <t>0107.0300 : Badges &amp; Ties</t>
  </si>
  <si>
    <t>0384.0800 : Insurance</t>
  </si>
  <si>
    <t>0384.0900 : Salary to Coaches</t>
  </si>
  <si>
    <t>0124.2000 : Expenditure on Petrol/Diesel for office vehicles</t>
  </si>
  <si>
    <t>0124.2100 : Legal Fee charges</t>
  </si>
  <si>
    <t>CAPITAL EXPENDITURE( LNCPE TVM )  PLAN</t>
  </si>
  <si>
    <t>1012.5005 : Interest on RBF Investment</t>
  </si>
  <si>
    <t>1012.5006 : Interest on SBF Investment</t>
  </si>
  <si>
    <t>1012.5009 : GPF Saving Bank</t>
  </si>
  <si>
    <t>1012.5014 : RBF Saving Bank</t>
  </si>
  <si>
    <t>1012.5015 : SBF Saving Bank</t>
  </si>
  <si>
    <t>1013.0100 : Income Tax</t>
  </si>
  <si>
    <t>1013.0200 : Professional Tax</t>
  </si>
  <si>
    <t>SAI CENTRE CHANDIGARH</t>
  </si>
  <si>
    <t>RECEIPTS</t>
  </si>
  <si>
    <t>FDR against Corpus Fund</t>
  </si>
  <si>
    <t>0259.0300 : Expenditure on clearing charges/transportation etc.</t>
  </si>
  <si>
    <t>CAPITAL FUND</t>
  </si>
  <si>
    <t>380.1193 : Scientific/Medical Support</t>
  </si>
  <si>
    <t>380.1199 :  TA/DA Including Participation in games</t>
  </si>
  <si>
    <t>380.1200 : Sports Kit Including Specific Shoes</t>
  </si>
  <si>
    <t>380.1340 :  Boarding Charges</t>
  </si>
  <si>
    <t>380.1341 :  Overhead Chargesa</t>
  </si>
  <si>
    <t>380.1349 :  TA/DA Including Participation in games</t>
  </si>
  <si>
    <t>0121.0400:Sports Seminar</t>
  </si>
  <si>
    <t>EXP.ON NORTH</t>
  </si>
  <si>
    <t>EAST REGION</t>
  </si>
  <si>
    <t>OTHER PROGRAMMES SPONSORED BY MYA&amp;S</t>
  </si>
  <si>
    <t>0253.0900 : Expenditure on Selection Trials/Scouting talent</t>
  </si>
  <si>
    <t>0253.1100 : Annual Maintenance and Running Expenditure on SAG Centres</t>
  </si>
  <si>
    <t>0253.1200 : Remittances to SAG Centres</t>
  </si>
  <si>
    <t>1013.0500 : GPF Deduction to be sent to GPF Cell at NIS Patiala</t>
  </si>
  <si>
    <t>1013.0600 : GPF Deduction to be sent to GPF Cell at LNCPE,Trivandrum</t>
  </si>
  <si>
    <t>FINANCE DIVISION (HQS)</t>
  </si>
  <si>
    <t>0105.0100 : Bank Interest</t>
  </si>
  <si>
    <t>0105.0400 : Others</t>
  </si>
  <si>
    <t>0105.0500 : Interest on LC</t>
  </si>
  <si>
    <t>0269.0600 : Deposit with CPWD for Minor Works/Repairs</t>
  </si>
  <si>
    <t>0382.0300 : TA/DA to participants</t>
  </si>
  <si>
    <t>Other Misc.Expenses</t>
  </si>
  <si>
    <t>380.1350 : Sports Kit Including Specific Shoes</t>
  </si>
  <si>
    <t>380.1325 :  Boarding Charges</t>
  </si>
  <si>
    <t>0171.0200 : Purchase of Office Equipment</t>
  </si>
  <si>
    <t>0171.0300 : Purchase of Kitchen Equipment</t>
  </si>
  <si>
    <t>0171.0400 : Purchase of Sports Equipment</t>
  </si>
  <si>
    <t>0272.0109 : Purchase of Furniture &amp; Fixtures</t>
  </si>
  <si>
    <t>0124.1700 : Printing &amp; Stationery</t>
  </si>
  <si>
    <t>0131.0400 : Festival Advance</t>
  </si>
  <si>
    <t>0108.0500 : Others</t>
  </si>
  <si>
    <t>0109.0100 : Estate Receipts</t>
  </si>
  <si>
    <t>0109.0200 : Fee from Students</t>
  </si>
  <si>
    <t>PAYMENTS</t>
  </si>
  <si>
    <t>0109.0300 : Kit Money from students</t>
  </si>
  <si>
    <t>0384.1200 : Advance to Other Parties</t>
  </si>
  <si>
    <t>0384.1300 : Govt Observer</t>
  </si>
  <si>
    <t>380.1236 :  Overhead Chargesa</t>
  </si>
  <si>
    <t>0253.0800 : Other Misc.Expenditure on Trainees(TA/DA,Insurance,Medical Expenses,Scientific Backup etc.)</t>
  </si>
  <si>
    <t>380.0304 :  Sports Science Back up/Medical Facilities</t>
  </si>
  <si>
    <t>380.0101 : Training(Consumables)</t>
  </si>
  <si>
    <t>380.0102 : Training(Non Consumables)</t>
  </si>
  <si>
    <t>380.0301 :  Training of Sports Scienctist , office Coaches</t>
  </si>
  <si>
    <t>380.0304 :  Purchase &amp; Maintenance , Medical &amp; Scientific Equipment(Non Consumable)</t>
  </si>
  <si>
    <t>380.1201 : Equipment (Non Consumable)</t>
  </si>
  <si>
    <t xml:space="preserve">SCHEDULE FOR DEDUCTIONS TO BE PASSED ON TO </t>
  </si>
  <si>
    <t>OTHER DEPARTMENTS</t>
  </si>
  <si>
    <t>M/S SARASWATO ACCOUNTNTS</t>
  </si>
  <si>
    <t>M/S SARASWATI ACCOUNTANTS</t>
  </si>
  <si>
    <t>1012.5008 : Repayment of Investment (RBF)</t>
  </si>
  <si>
    <t>0124.2000 : Expenditure on Petrol/Diesel for office vehicles (Discharged of accrued liabilities)</t>
  </si>
  <si>
    <t>OPENING BALANCE TRANSFERRED WITHIN CENTRES</t>
  </si>
  <si>
    <t>II.GRANT  RECEIVED</t>
  </si>
  <si>
    <t>0124.2500 : Hire of Vehicle/Conveyance/Transportation</t>
  </si>
  <si>
    <t>0124.2600 : Other Misc.Expenses/Insurance Charges</t>
  </si>
  <si>
    <t>1091.0300 : LIC(Salary Savings Scheme)</t>
  </si>
  <si>
    <t>0124.2400 : Hospitality</t>
  </si>
  <si>
    <t>1090.5014 : SBF Saving Bank</t>
  </si>
  <si>
    <t>380.1190 :  Boarding Charges</t>
  </si>
  <si>
    <t>0203.0202 : Fund released during previous year but accounted for in the current year Plan( STC)</t>
  </si>
  <si>
    <t xml:space="preserve">0121.0600 : Others </t>
  </si>
  <si>
    <t>0131.0700 : Fan Advance</t>
  </si>
  <si>
    <t>0255.0500 : Competition Exposure (ABROAD)</t>
  </si>
  <si>
    <t>0257.1800 : Repairs of furniture &amp; fixtures</t>
  </si>
  <si>
    <t>LC Margin Money</t>
  </si>
  <si>
    <t>0262.1000 : Adv./deposit made for Maintenance works</t>
  </si>
  <si>
    <t>0269.0300 : Deposit with NDMC for Construction Works</t>
  </si>
  <si>
    <t>0269.0800 : Deposit with PWD for Minor Works/Repairs</t>
  </si>
  <si>
    <t>Refund against National Sports Development Fund to MYAS, Deptt of Sports</t>
  </si>
  <si>
    <t>0254.1201 : Remittances released during prev year but acct this year</t>
  </si>
  <si>
    <t>0123.0800 : Service Charges/Property Tax to MCD/Local Bodies</t>
  </si>
  <si>
    <t>0123.0900 : Security Arrangements</t>
  </si>
  <si>
    <t>0272.0208 : Expenditure on LAN Accessories</t>
  </si>
  <si>
    <t>0123.1000 : Water Charges</t>
  </si>
  <si>
    <t>0104.0300 : Liscence fees, Water &amp; Electricity Charges from Staff</t>
  </si>
  <si>
    <t>0104.0400 : Water/Electricity &amp; Charges from Liscences other than staff</t>
  </si>
  <si>
    <t>0272.0209 : Purchase of Office Equipment</t>
  </si>
  <si>
    <t>Fund for PYKKA</t>
  </si>
  <si>
    <t>SCHEDULE FOR MISCELLANEOUS RECEIPTS</t>
  </si>
  <si>
    <t>1012.0200 : Security Deposit (Received)</t>
  </si>
  <si>
    <t>380.0200 :  Renovation of Upgradation of SAI Centres(Consumables)</t>
  </si>
  <si>
    <t>0381.0100 : Fresh Scholarship(National/State Level)</t>
  </si>
  <si>
    <t>ACADEMIC PROGRAMMES(SPORTS)</t>
  </si>
  <si>
    <t>0254.0700 : Sports Equipment(Consumables)</t>
  </si>
  <si>
    <t>0257.0700 : O.T.A/Honorarium(Establishment)</t>
  </si>
  <si>
    <t>0257.0800 : Leave Salary &amp; Pension Contribution</t>
  </si>
  <si>
    <t>Cleaning And Scavenging Charges</t>
  </si>
  <si>
    <t>Service Charges to M.C.D</t>
  </si>
  <si>
    <t>Maintenance of Horticulture &amp; Garden</t>
  </si>
  <si>
    <t>Administrative Training of Staff/Officer</t>
  </si>
  <si>
    <t>0383.1000 : Postage &amp; Telegram</t>
  </si>
  <si>
    <t>0384.0100 : Boarding</t>
  </si>
  <si>
    <t>0384.0200 : Lodging</t>
  </si>
  <si>
    <t>CAPITAL EXPENDITURE(CENTRE OF EXCELLENCE )  PLAN</t>
  </si>
  <si>
    <t>0171.0500 : Purchase of Library Books</t>
  </si>
  <si>
    <t>0171.0700 : Purchase of Plants,Tools &amp; Machinery</t>
  </si>
  <si>
    <t>0171.0800 : Others</t>
  </si>
  <si>
    <t>0316.0300 : FDR against OTHER SCHEMES</t>
  </si>
  <si>
    <t>0262.0300 : Security Arrangements</t>
  </si>
  <si>
    <t>0262.0400 : Water Charges</t>
  </si>
  <si>
    <t>Badminton</t>
  </si>
  <si>
    <t>Squash</t>
  </si>
  <si>
    <t>0123.0400 : Main.of Gardens/Horticulture (Discharged of accrued liabilities)</t>
  </si>
  <si>
    <t>0123.0500 : Maintenance of Residential Accomodation/SAI Flats (Discharged of accrued liabilities)</t>
  </si>
  <si>
    <t>0123.0600 : Maint.of Equipment in SAI Stadia (Discharged of accrued liabilities)</t>
  </si>
  <si>
    <t>0123.0900 : Security Arrangements (Discharged of accrued liabilities)</t>
  </si>
  <si>
    <t>0109.0400 : Receipt from Student for Certificate Course(Discharged of accrued assets)</t>
  </si>
  <si>
    <t>NAME OF THE UNITS/CENTRES</t>
  </si>
  <si>
    <t>0123.1000 : Water Charges (Discharged of accrued liabilities)</t>
  </si>
  <si>
    <t>0123.1100 : Electricity Charges (Discharged of accrued liabilities)</t>
  </si>
  <si>
    <t>380.1274 :  TA/DA Including Participation in games</t>
  </si>
  <si>
    <t>380.1275 : Sports Kit Including Specific Shoes</t>
  </si>
  <si>
    <t>0124.1900 : Repairs &amp; Other Maintenance of office vehicles</t>
  </si>
  <si>
    <t>0133.0200 : Gratuity</t>
  </si>
  <si>
    <t>0133.0300 : Encashment of Unutilised Leave</t>
  </si>
  <si>
    <t>0251.1100 :Infrastrcuture Grant to Adopted School</t>
  </si>
  <si>
    <t>0255.0300 Educational Expenses</t>
  </si>
  <si>
    <t>0257.2800 : Cash Incentive/Awards</t>
  </si>
  <si>
    <t>0266.0400 : Periodicals and Journals</t>
  </si>
  <si>
    <t>0000.0000:Bank Charges</t>
  </si>
  <si>
    <t>Prepartion of Indian Teams for CWG-2010</t>
  </si>
  <si>
    <t>0124.1100 : Maintenance of Office Equipments</t>
  </si>
  <si>
    <t>0272.0113 : Exp. Against deposits with CPWD for const. Works</t>
  </si>
  <si>
    <t>0257.2700 : Licence Fee</t>
  </si>
  <si>
    <t>0104.0100 : Licence Fee/Rent from stadia/Buildings etc.</t>
  </si>
  <si>
    <t>380.1211 : Expenditure on Indian Coaches</t>
  </si>
  <si>
    <t>380.1237 :  Loding Charges</t>
  </si>
  <si>
    <t>380.1132 :  Loding Charges</t>
  </si>
  <si>
    <t>380.1135 :  Expenditure on Foreign Coaches</t>
  </si>
  <si>
    <t>RUGBY</t>
  </si>
  <si>
    <t>380.1250 :  Boarding Charges</t>
  </si>
  <si>
    <t>380.1252 : Loading Charges</t>
  </si>
  <si>
    <t>380.1259 :  TA/DA Including Participation in games</t>
  </si>
  <si>
    <t>380.1269 : Sports Equipments</t>
  </si>
  <si>
    <t>0272.0304 : Purchase of Other Accessories for Guest Houses</t>
  </si>
  <si>
    <t>0272.0404 : Purchase of Plants,Tools and Machinery</t>
  </si>
  <si>
    <t>Total</t>
  </si>
  <si>
    <t xml:space="preserve">       TO OTHER DEPARTMENTS</t>
  </si>
  <si>
    <t>IMPORT OF SCIENTIFIC SPORTS EQUIPMENTS</t>
  </si>
  <si>
    <t>SCHEME FOR DOPE TEST</t>
  </si>
  <si>
    <t xml:space="preserve"> (AMOUNT - RS.)</t>
  </si>
  <si>
    <t>YEAR BUT RECEIVED DURING THE YEAR</t>
  </si>
  <si>
    <t>0103.0205 : Assets created out of Non Plan Funds</t>
  </si>
  <si>
    <t>1090.5005 : GPF Investment</t>
  </si>
  <si>
    <t>1090.5006 : RBF Investment</t>
  </si>
  <si>
    <t>1090.5007 : SBF Investment</t>
  </si>
  <si>
    <t>0252.0100 : Boarding/Lodging Expenses</t>
  </si>
  <si>
    <t>0256.0600 : Cash Incentive/Award/Honorarium</t>
  </si>
  <si>
    <t>CONTINGENT ADVANCES</t>
  </si>
  <si>
    <t>0317.0100 : Refund for Scholarship for SSS</t>
  </si>
  <si>
    <t>COMMONWEALTH GAMES 2010(Deposit with Construction Agencies)</t>
  </si>
  <si>
    <t>0104.0300 : Liscence fees, Water &amp; Electricity Charges from Staff (Discharged of previous accrued assets)</t>
  </si>
  <si>
    <t>CAPITAL WORK IN PROGRESS</t>
  </si>
  <si>
    <t>Provision for Gratuity, Pension and Leave Encashment</t>
  </si>
  <si>
    <t>0302.0101 : Sports Scholarship Scheme(NER)</t>
  </si>
  <si>
    <t>380.1191 :  Overhead Chargesa</t>
  </si>
  <si>
    <t>0272.1013 : Others</t>
  </si>
  <si>
    <t>1093.0101 : GPF Payment on behalf of behalf of NIS Patiala(GPF Revolving Fund)</t>
  </si>
  <si>
    <t xml:space="preserve">380.1280 : Boarding Charges </t>
  </si>
  <si>
    <t>380.1287 : Expenditure Towards Engagement of Supporting Personnel</t>
  </si>
  <si>
    <t>Refund from Imphal against Preparation of Indian Teams for CWG 2010</t>
  </si>
  <si>
    <t>Refund from bhopal against Preparation of Indian Teams for CWG 2010</t>
  </si>
  <si>
    <t>LC Margin Money for (Equipment Supports,plan)</t>
  </si>
  <si>
    <t>LC  Margin Money for Preparation Of Asian Game 2010</t>
  </si>
  <si>
    <t>Fund for NSDF</t>
  </si>
  <si>
    <t>0389.5400 : AMC of Scientific Equipment</t>
  </si>
  <si>
    <t>0492.0200 : Nalco Funds</t>
  </si>
  <si>
    <t>1012.5012 : GPF Investment</t>
  </si>
  <si>
    <t>1012.0600 : WCT/ Sales Tax</t>
  </si>
  <si>
    <t>0303.0900 : Talent Search &amp; Training</t>
  </si>
  <si>
    <t>0395.1600 : Talent Search &amp; Training</t>
  </si>
  <si>
    <t>0134.0300 : Exp.on Certificate/Refresher/Other Courses</t>
  </si>
  <si>
    <t>0134.0400 : Others</t>
  </si>
  <si>
    <t>NATIONAL SPORTS TALENT CONTEST(NSTC)</t>
  </si>
  <si>
    <t>0251.0100 : Boarding/Lodging Expenses</t>
  </si>
  <si>
    <t>0251.0200 : Sports Kit</t>
  </si>
  <si>
    <t>0263.0400 : Security Arrangements</t>
  </si>
  <si>
    <t>0302.1900 : Fund for Promotion of Sports &amp; Games in School ( NER)</t>
  </si>
  <si>
    <t>0108.0200 : Boarding received for Coaching Camps</t>
  </si>
  <si>
    <t>0258.0700 : Research Information Centre</t>
  </si>
  <si>
    <t>0258.0800 : Other Misc.Expenses</t>
  </si>
  <si>
    <t>0124.0300 : Travelling Expenses(Abroad) (Discharged of accrued liabilities)</t>
  </si>
  <si>
    <t>0124.0400 : LTC/HTC(Establishment)(Discharged of accrued liabilities)</t>
  </si>
  <si>
    <t>0124.0600 : Medical Expenses(Establishment) (Discharged of accrued liabilities)</t>
  </si>
  <si>
    <t>0124.0700 : O.T.A/Honorarium(Establishment) (Discharged of accrued liabilities)</t>
  </si>
  <si>
    <t>0254.1100 : Annual Maintenance and Running Expenditure on STC Centres</t>
  </si>
  <si>
    <t>380.1319 :  TA/DA Including Participation in games</t>
  </si>
  <si>
    <t>0272.0401 : Purchase of Plant/Tools/Machinery</t>
  </si>
  <si>
    <t>0255.0900 : Expenditure on Selection Trials/Scouting talent</t>
  </si>
  <si>
    <t>0383.0400 : TA/DA to Technical Officials</t>
  </si>
  <si>
    <t>0383.0500 : Awards &amp; Prizes</t>
  </si>
  <si>
    <t>0383.0600 : Printing &amp; Stationery</t>
  </si>
  <si>
    <t>0123.0700 : Maint.of Score Board</t>
  </si>
  <si>
    <t>(R.K.CHOPRA)</t>
  </si>
  <si>
    <t>0489.5700 : LC margin money</t>
  </si>
  <si>
    <t>0110.0700 : Flood  Advance (Tsunami)</t>
  </si>
  <si>
    <t>0123.1100 : Electricity Charges</t>
  </si>
  <si>
    <t>1090.5009 : GPF Saving Bank</t>
  </si>
  <si>
    <t>1090.5012 : RBF Saving Bank</t>
  </si>
  <si>
    <t>HEAD OF ACCOUNTS</t>
  </si>
  <si>
    <t>0123.1500 : Infrastructure at Regional Centres ( Income Expenditure)</t>
  </si>
  <si>
    <t>0384.0300 : TA/DA to Campers/Coaches</t>
  </si>
  <si>
    <t>0384.0400 : TA/DA and Other Expenses on Selection/Monitoring Committee</t>
  </si>
  <si>
    <t>0384.0500 : Sports Kit</t>
  </si>
  <si>
    <t>0384.0600 : Sports Equipment (Consumable)</t>
  </si>
  <si>
    <t>0272.0314 : Purchase of Kitchen Equipment</t>
  </si>
  <si>
    <t>380.1185 : Sports Kit Including Specific Shoes</t>
  </si>
  <si>
    <t>380.1205 :  Boarding Charges</t>
  </si>
  <si>
    <t>380.1206 :  Overhead Chargesa</t>
  </si>
  <si>
    <t>380.1208 : Scientific/Medical Support</t>
  </si>
  <si>
    <t>380.1214 :  TA/DA Including Participation in games</t>
  </si>
  <si>
    <t>AS ON 31/3/2010</t>
  </si>
  <si>
    <t>YEAR(2009-10)</t>
  </si>
  <si>
    <t>PLAN SCHEME STAFF &amp; OTHER FACILITIES</t>
  </si>
  <si>
    <t>0264.0100 : Contingent Advances to Staff</t>
  </si>
  <si>
    <t>0595.0800 : Rural Sports Programme (PYKKA)</t>
  </si>
  <si>
    <t>Preparation of Indian Team for CWG-2010</t>
  </si>
  <si>
    <t>380.1120 : Expenditure on Foreign Coaches</t>
  </si>
  <si>
    <t>380.1121 : Expenditure on Indian Coaches</t>
  </si>
  <si>
    <t>380.1122 : Sports Kit Including Specific Shoes</t>
  </si>
  <si>
    <t>380.1145 :  Boarding Charges</t>
  </si>
  <si>
    <t>380.1154  :  TA/DA Including Participation in games</t>
  </si>
  <si>
    <t>0380.1150 : Expenditure on Foreign Coaches</t>
  </si>
  <si>
    <t>FDR against others</t>
  </si>
  <si>
    <t>380.0200 :  Renovation of Upgradation of SAI Centres(Non Consumables)</t>
  </si>
  <si>
    <t>0111.0200 : Sale of Old Vehicle</t>
  </si>
  <si>
    <t>0111.0500 : Others</t>
  </si>
  <si>
    <t>1012.0100 : Earnest Money Deposit</t>
  </si>
  <si>
    <t>1012.0300 : Caution Money from Students</t>
  </si>
  <si>
    <t>0124.1400 : Postage &amp; Telegram</t>
  </si>
  <si>
    <t xml:space="preserve">      BOOKS/TIES/BADGES Etc</t>
  </si>
  <si>
    <t>0272.0307 : Others</t>
  </si>
  <si>
    <t>Salary</t>
  </si>
  <si>
    <t>Fund received from EC Kolkata for National Coaching Camp</t>
  </si>
  <si>
    <t>Fund received from DDO(Hqs) for Salaries to Foreign Coaches</t>
  </si>
  <si>
    <t xml:space="preserve">Fund received from NS NIS Patiala for Salaries to Foreign Coaches </t>
  </si>
  <si>
    <t>0126.0200 : Expenditure on Sports Equipment(Consumables)</t>
  </si>
  <si>
    <t>0382.0100 : Exp.on Conduct of Competitions (State/District Level)</t>
  </si>
  <si>
    <t>0382.0200 : Boarding &amp; Lodging Expenses</t>
  </si>
  <si>
    <t>SCHEDULE FOR GPF &amp; OTHER WELFARE FUND</t>
  </si>
  <si>
    <t>CURRENT</t>
  </si>
  <si>
    <t>PREVIOUS</t>
  </si>
  <si>
    <t>SCHEDULE FOR GRANT FROM GOVT OF INDIA</t>
  </si>
  <si>
    <t>0295.2700 : Plan Fund released during this year but not recd by region during the year</t>
  </si>
  <si>
    <t xml:space="preserve"> </t>
  </si>
  <si>
    <t>0381.0200 : Renewal of Scholarship (National/ State Level)</t>
  </si>
  <si>
    <t>0124.2700 : Licence Fee</t>
  </si>
  <si>
    <t>380.0304 :  Purchase &amp; Maintenance , Medical &amp; Scientific Equipment( Consumable)</t>
  </si>
  <si>
    <t>Preparation of Indian teams for commonwealth Games 2010</t>
  </si>
  <si>
    <t>0123.0200 : Maint.of Stadia/Buildings(Electrical)</t>
  </si>
  <si>
    <t>0123.0300 : Maint.of Playfields/Swimming Pools</t>
  </si>
  <si>
    <t xml:space="preserve">Refund from NDTL against Dope Test  </t>
  </si>
  <si>
    <t>opening balance transferred within centres</t>
  </si>
  <si>
    <t>LC Margin Money for Sports Sciences Equipment Plan</t>
  </si>
  <si>
    <t>380.1374 : Expenditure Towards Engagements of Supporting Personal</t>
  </si>
  <si>
    <t>Preparation of Indian teams for CWG-10</t>
  </si>
  <si>
    <t>0373.0602 : Purchase of Scientific Equipments for Dope Test</t>
  </si>
  <si>
    <t>Capital exp. On purchase of Sports Equipment</t>
  </si>
  <si>
    <t>0266.0500 : Purchase of Software</t>
  </si>
  <si>
    <t>0272.0308 : Purchase of Printers,Modems,UPS and Other Peripherals</t>
  </si>
  <si>
    <t>0382.0400 : TA/DA to technical officials</t>
  </si>
  <si>
    <t>0382.0500 : Awards &amp; Prizes</t>
  </si>
  <si>
    <t>0382.0800 : Other Misc.Expenses</t>
  </si>
  <si>
    <t>0124.1500 : Fax/Telex/Telephone Charges</t>
  </si>
  <si>
    <t>SCHEDULE FOR CATERNING/BOARDING ACCOUNT</t>
  </si>
  <si>
    <t>SCHEDULE FOR REFUND OF LOANS &amp; ADVANCES</t>
  </si>
  <si>
    <t>SCHEDULE FOR SALE OF ASSETS</t>
  </si>
  <si>
    <t>SCHEDULE FOR PUBLIC ACCOUNT</t>
  </si>
  <si>
    <t>SCHEDULE FOR REMITTANCES IN TRANSIT</t>
  </si>
  <si>
    <t>0257.2300 : Pay &amp; Play/Coaching Scheme/Corporate Membership Scheme</t>
  </si>
  <si>
    <t>0257.2400 : Hospitality</t>
  </si>
  <si>
    <t>0257.2500 : Hire of Vehicle/conveyance/Transportation</t>
  </si>
  <si>
    <t>0302.0100 : Sports Scholarship Scheme</t>
  </si>
  <si>
    <t>0302.0400 : North East Sports Festival</t>
  </si>
  <si>
    <t>0302.0600 : National Coaching Camp</t>
  </si>
  <si>
    <t>0302.0700 : Imports of Sports Equipment &amp; Scientific Equipment</t>
  </si>
  <si>
    <t>0263.1200 : Teaching/Training Aids(Sports Kit, Scientific Backup)</t>
  </si>
  <si>
    <t>380.1115 :  Boarding Charges</t>
  </si>
  <si>
    <t>380.1116 :  Overhead Chargesa</t>
  </si>
  <si>
    <t>1013.1300 : GPF Received from Patiala (Revolving Fund)</t>
  </si>
  <si>
    <t>380.0306  : Works Shop,Seminar,Publicity,Training</t>
  </si>
  <si>
    <t>380.0307 : Salary for Programmer Officers / Assistants</t>
  </si>
  <si>
    <t>380.0308 : Insurance</t>
  </si>
  <si>
    <t>Sub Total:-</t>
  </si>
  <si>
    <t xml:space="preserve">0121.0400: Sports Seminar </t>
  </si>
  <si>
    <t>Accrued Interest received during the year</t>
  </si>
  <si>
    <t>0124.2900 : TA/LTC/Medical advance (Establishment)</t>
  </si>
  <si>
    <t>0302.1800 : Fund for Promotion of Sports &amp; Games in School</t>
  </si>
  <si>
    <t>0108.0100 : Boarding Receipts from Students</t>
  </si>
  <si>
    <t>0384.0700 : Medical Expenses</t>
  </si>
  <si>
    <t>0251.0900 :Expenses on Selection Trial</t>
  </si>
  <si>
    <t>0104.0500 : Services Charges from Licencees</t>
  </si>
  <si>
    <t>CAPITAL EXPENDITURE(SAI TRG. CENTRES)  PLAN</t>
  </si>
  <si>
    <t>0272.0102 : Purchase of Furniture &amp; Fixtures</t>
  </si>
  <si>
    <t>380.1229 :  TA/DA Including Participation in games</t>
  </si>
  <si>
    <t>380.0300 :  Sports Science Back up/Medical Facilities</t>
  </si>
  <si>
    <t>380.0305 : Salary to Additional Staff, Electricity &amp; Water Etc.</t>
  </si>
  <si>
    <t>380.0309 : Contigencies</t>
  </si>
  <si>
    <t>0256.0800:TA/DA/HTC/LTC/Medical Advance</t>
  </si>
  <si>
    <t>0302.0200 : National Sports Championship for Women</t>
  </si>
  <si>
    <t>0381.0600 : Postage &amp; Telegram</t>
  </si>
  <si>
    <t>SCHEDULE FOR  SALE OF ASSETS</t>
  </si>
  <si>
    <t>0111.0300 : Sale of Old furniture &amp; Fixtures</t>
  </si>
  <si>
    <t>PHYSICAL EDUCATION PROGRAMME</t>
  </si>
  <si>
    <t>0263.0100 : Expenditure on Sports Events including Award and Prizes</t>
  </si>
  <si>
    <t>0263.0200 : Workshop/Seminar/Orientation Courses</t>
  </si>
  <si>
    <t>0492.0101 : Receipt of Unspent bal. from Central Centre for World Population Day</t>
  </si>
  <si>
    <t>TOTAL (B):-</t>
  </si>
  <si>
    <t>I.GRANT RECEI VED</t>
  </si>
  <si>
    <t>0373.0602 : Scheme for Dope Test Purchase of Furniture &amp; Fixtures</t>
  </si>
  <si>
    <t>0272.0305 : Purchase of Plants, Tools and Machinery</t>
  </si>
  <si>
    <t>0272.0405 : Others</t>
  </si>
  <si>
    <t>CAPITAL EXPENDITURE(SPORTS EQUIPMENT)  PLAN</t>
  </si>
  <si>
    <t>CAPITAL EXPENDITURE(COMPUTERISED SPORTS DATA BANK)  PLAN</t>
  </si>
  <si>
    <t>0272.0504 : Purchase of Library Books</t>
  </si>
  <si>
    <t>0124.0200 : Travelling Expenses(Domestic)</t>
  </si>
  <si>
    <t>380.1343 : Scientific/Medical Support</t>
  </si>
  <si>
    <t>CENTRE OF EXCELLENCE</t>
  </si>
  <si>
    <t>0255.0100 : Boarding/Lodging Expenses</t>
  </si>
  <si>
    <t>0255.0200 : Sports Kit</t>
  </si>
  <si>
    <t>0269.0100 : Deposit with CPWD for Construction Works</t>
  </si>
  <si>
    <t>0272.0502 : One time Other Capital Exp.on Establishment of New Centres</t>
  </si>
  <si>
    <t>Weightlifting</t>
  </si>
  <si>
    <t>0203.0100 : Fund for Plan Schemes/programmes (Other than Constructions)</t>
  </si>
  <si>
    <t>380.1320 : Sports Kit Including Specific Shoes</t>
  </si>
  <si>
    <t>380.1321 : Equipment (Non Consumable)</t>
  </si>
  <si>
    <t>380.1347 : Expenditure towards engagement of supporting personnel</t>
  </si>
  <si>
    <t>0255.0700 : Sports Equipment(Consumables)</t>
  </si>
  <si>
    <t>Others</t>
  </si>
  <si>
    <t>0295.0300 : Construction works under Plan Programme (North East Region)</t>
  </si>
  <si>
    <t>0269.1900 : Expenditure on Annual Maintenance and Repairs/Special Repairs/Minor Works by Other Agen.</t>
  </si>
  <si>
    <t>0269.0000 : Cleaning and Scavenging charges</t>
  </si>
  <si>
    <t>0269.0000 : Maint.of Stadia/Building(Civil)</t>
  </si>
  <si>
    <t>CAPITAL EXPENDITURE(SPT. SCIENCE,MEDICAL CENTRE )  PLAN</t>
  </si>
  <si>
    <t>0126.0100 : Expenditure on Teaching aid</t>
  </si>
  <si>
    <t>0272.509: Purchase of softwares</t>
  </si>
  <si>
    <t>0253.1000 Expenditure on foreing experts</t>
  </si>
  <si>
    <t>Interest of FDR</t>
  </si>
  <si>
    <t>Less:-Liabilities Written off by NIS Patiala</t>
  </si>
  <si>
    <t>0256.1200 : Other Misc.Expenses</t>
  </si>
  <si>
    <t>2009-10</t>
  </si>
  <si>
    <t>0257.2600 : Other Misc.Expenses/Insurance Charges</t>
  </si>
  <si>
    <t>0190.0200 : Security Deposit (Refunded)</t>
  </si>
  <si>
    <t>0190.0300 : Caution Money</t>
  </si>
  <si>
    <t>0190.0400 : Others</t>
  </si>
  <si>
    <t>0302.0900 : Talent Search &amp; Training</t>
  </si>
  <si>
    <t>0216.0200 : FDR against PLAN</t>
  </si>
  <si>
    <t xml:space="preserve">Fund released to LNCPE Trivandrum and NC Sonepat for National Coaching Camp </t>
  </si>
  <si>
    <t>SAI TRAINING CENTRES(STC)</t>
  </si>
  <si>
    <t>0254.0100 : Boarding/Lodging Expenses</t>
  </si>
  <si>
    <t>0254.0200 : Sports Kit</t>
  </si>
  <si>
    <t>0254.0300 : Educational Expenses</t>
  </si>
  <si>
    <t>SCHEDULE FOR REMITTANCES RECEIVED FROM HQS BY UNITS/CENTRES</t>
  </si>
  <si>
    <t>0269.0000: Service Charges/Property Tax to MCD/Local Bodies</t>
  </si>
  <si>
    <t>0269.0000 : Security Arrangements</t>
  </si>
  <si>
    <t xml:space="preserve">TALENT SEARCH &amp; TRAINING </t>
  </si>
  <si>
    <t>CURRENT YEAR</t>
  </si>
  <si>
    <t>PREVIOUS YEAR</t>
  </si>
  <si>
    <t>0272.0204 : Purchase of Office Equipment</t>
  </si>
  <si>
    <t>0295.0300 : For Plan Schemes/Programmes(Other than Construction &amp;  Construction)</t>
  </si>
  <si>
    <t>0295.0300 : For Plan Schemes/Programmes(Other than Construction &amp; Construction)(NER)</t>
  </si>
  <si>
    <t>SAI Centre Chandigarh</t>
  </si>
  <si>
    <t>SAI, NS NIS PATIALA</t>
  </si>
  <si>
    <t>SAI, NS,CENTRAL CENTRE, BHOPAL</t>
  </si>
  <si>
    <t>SAI, NS, WESTERN CENTRE, GANDHINAGAR</t>
  </si>
  <si>
    <t>SAI, NS, NORTH-EASTERN CENTRE, IMPHAL</t>
  </si>
  <si>
    <t>SAI, NS, NORTHERN CENTRE, SONEPAT</t>
  </si>
  <si>
    <t>SAI, NS, EASTERN CENTRE, KOLKATA</t>
  </si>
  <si>
    <t>0387.0500 : Bank Charges</t>
  </si>
  <si>
    <t>0108.0300 : Boarding receipts from Guests- previous year</t>
  </si>
  <si>
    <t>1012.5015 : SBF Saving Bank-TDS</t>
  </si>
  <si>
    <t>One time other Cap. Exp on Esstt. Of new centre</t>
  </si>
  <si>
    <t>0272.0105 : Purchase of Sports Equipment</t>
  </si>
  <si>
    <t>0272.0207 : Purchase of Sports Equipments</t>
  </si>
  <si>
    <t>Add:-Adjustment of Security/Earnest Money/Caution Money</t>
  </si>
  <si>
    <t>0121.0200 : Hospitality</t>
  </si>
  <si>
    <t>0121.0600 :  Others</t>
  </si>
  <si>
    <t>0269.0500 : Deposit with Other Agencies for Construction Works</t>
  </si>
  <si>
    <t>0272.0114 : Purchase of Furniture &amp; Fixtures</t>
  </si>
  <si>
    <t>0272.0214 : Purchase of Office Equipment</t>
  </si>
  <si>
    <t>Fund for Non Plan Programme</t>
  </si>
  <si>
    <t>Fund taken during the year by Centre</t>
  </si>
  <si>
    <t xml:space="preserve">0380.1222 : Lodging </t>
  </si>
  <si>
    <t>0380.1223 : Medical</t>
  </si>
  <si>
    <t>0380.1224 : Sports Equipments</t>
  </si>
  <si>
    <t>0123.0400 : Main.of Gardens/Horticulture</t>
  </si>
  <si>
    <t>0123.0500 : Maintenance of Residential Accomodation/SAI Flats</t>
  </si>
  <si>
    <t>0123.0600 : Maint.of Equipment in SAI Stadia</t>
  </si>
  <si>
    <t>0272.0302 : Purchase of Kitchen Equipment</t>
  </si>
  <si>
    <t>0272.0402 : Purchase of Sports Equipment</t>
  </si>
  <si>
    <t>0269.0900 : Deposit with NDMC for Minor Works/Repairs</t>
  </si>
  <si>
    <t>0269.1100 : Deposit with OTHER AGENCIES for Minor Works/Repairs</t>
  </si>
  <si>
    <t>0269.1200 : Deposit with CPWD for Syn.surface</t>
  </si>
  <si>
    <t>SPORTS AUTHORITY OF INDIA</t>
  </si>
  <si>
    <t>Fund for NDTL for Dope Test Scheme from MYA&amp;S</t>
  </si>
  <si>
    <t>380.1146 : Lodging Charges</t>
  </si>
  <si>
    <t>Fund for ECIL for Security Solutions</t>
  </si>
  <si>
    <t>0257.2900:TA/DA/HTC/LTC/Medical Advance</t>
  </si>
  <si>
    <t>0264.0100:Contigent Advance to Staff</t>
  </si>
  <si>
    <t>0251.1300: Advance to Adopted Schools</t>
  </si>
  <si>
    <t>0103.0100 : Fund for Non Plan Programmes</t>
  </si>
  <si>
    <t>380.1361 : Expenditure on Indian Coaches</t>
  </si>
  <si>
    <t>0252.1300 : Advance Fund to DGMT</t>
  </si>
  <si>
    <t>SPECIAL AREA GAMES(SAG)</t>
  </si>
  <si>
    <t>0253.0100 : Boarding/Lodging Expenses</t>
  </si>
  <si>
    <t>0253.0200 : Sports Kit</t>
  </si>
  <si>
    <t>BALANCE FOR FRANKING MACHINE</t>
  </si>
  <si>
    <t>RURAL SPORTS PROGRAMME(PYKKA)</t>
  </si>
  <si>
    <t>HEAD OFFICE, JN STADIUM,</t>
  </si>
  <si>
    <t>SCHEDULE FOR  MISCELLANEOUS RECEIPTS</t>
  </si>
  <si>
    <t>for Women Empowerment Year</t>
  </si>
  <si>
    <t>0295.0300 : Construction works under Plan Programme</t>
  </si>
  <si>
    <t>ESTABLISHMENT &amp; OTHER MISC. EXPENSES</t>
  </si>
  <si>
    <t>0124.0100 : Salaries</t>
  </si>
  <si>
    <t>CAPITAL EXPENDITURE(NSTC)  PLAN</t>
  </si>
  <si>
    <t>0253.0600 : Stipend</t>
  </si>
  <si>
    <t>0254.0400 : Competition Exposure(Domestic)</t>
  </si>
  <si>
    <t>0262.0900 : Other Misc.Expenses</t>
  </si>
  <si>
    <t>0261.0400 : Other Miscellaneous Expenses</t>
  </si>
  <si>
    <t>0269.0200 : Deposit with State PWD for Construction Works</t>
  </si>
  <si>
    <t>SALARIES ON FOREIGN COACHES</t>
  </si>
  <si>
    <t>Accrued during the year</t>
  </si>
  <si>
    <t>LOANS &amp; ADVANCES TO STAFF</t>
  </si>
  <si>
    <t>0131.0100 : House Building Advance</t>
  </si>
  <si>
    <t>0131.0200 : Motor Car/Scooter Advance</t>
  </si>
  <si>
    <t>0131.0300 : Cycle Advance</t>
  </si>
  <si>
    <t>0253.0700 : Sports Equipment(Consumables)</t>
  </si>
  <si>
    <t>1090.5014 : Bank Charges ( GPF)</t>
  </si>
  <si>
    <t>0104.0600 : Damage Charges/Maintenance Charges from Licencees</t>
  </si>
  <si>
    <t>0303.0300 : Rural Sports Programme (PYKKA)</t>
  </si>
  <si>
    <t>1012.0200 : Security Deposit (Refunded )</t>
  </si>
  <si>
    <t>OPENING BALANCE</t>
  </si>
  <si>
    <t>0303.1700 : TA /DA to Arjun Awardees</t>
  </si>
  <si>
    <t>Technical Training of Staff/Officers</t>
  </si>
  <si>
    <t>NEW DELHI</t>
  </si>
  <si>
    <t>PREPARED BY</t>
  </si>
  <si>
    <t>0272.0202 : Purchase of Office Equipment</t>
  </si>
  <si>
    <t>SCHEDULE  " 21"</t>
  </si>
  <si>
    <t>Medical Test for Age Verifications</t>
  </si>
  <si>
    <t>0255.0400 : Competition Exposure (Domestic)</t>
  </si>
  <si>
    <t>0255.0600 : Stipend</t>
  </si>
  <si>
    <t>380.1151 : Expenditure onIndian Coaches</t>
  </si>
  <si>
    <t>380.1152 : Expenditure TowardsEngagements of Supporting Personal</t>
  </si>
  <si>
    <t>380.1329 : Sports Equipments</t>
  </si>
  <si>
    <t>380.1332 : Expenditure towards engagement of supporting personnel</t>
  </si>
  <si>
    <t>380.1209 : Sports Equipments</t>
  </si>
  <si>
    <t>SWIMMING</t>
  </si>
  <si>
    <t>380.1371 :  Boarding Charges</t>
  </si>
  <si>
    <t>380.1372  :  TA/DA Including Participation in games</t>
  </si>
  <si>
    <t>380.1373 : Expenditure on Indian Coaches</t>
  </si>
  <si>
    <t>380.1285 : Expenditure on Foreign Coaches</t>
  </si>
  <si>
    <t>380.1286 : Expenditure on Indian Coaches</t>
  </si>
  <si>
    <t>380.1290 : Sports KitIncluding SpecificShoes</t>
  </si>
  <si>
    <t>0272.0614 : Others</t>
  </si>
  <si>
    <t>0254.1200 : Remittances to STC Centres</t>
  </si>
  <si>
    <t>0303.0500 : Salaries etc to Foreign Coaches on contract</t>
  </si>
  <si>
    <t>0303.0600 : National Coaching Camps</t>
  </si>
  <si>
    <t>0257.0100 : Salaries</t>
  </si>
  <si>
    <t>0257.0200 : Travelling Expenses(Domestic)</t>
  </si>
  <si>
    <t>0104.0700 : Coaching fee/Pay and Play/Corporate Membership fee</t>
  </si>
  <si>
    <t>0104.0900 : Charges received from Sponsor for Cleaning &amp; Seavaging Charges</t>
  </si>
  <si>
    <t>0104.1000 : Other Receipt</t>
  </si>
  <si>
    <t>0256.1000 : Orientation/Refresher Courses</t>
  </si>
  <si>
    <t>0263.2000 : Other Misc. Expenses</t>
  </si>
  <si>
    <t>0124.2300 : Pay&amp;Play/Coaching Scheme/Corporate Membership Scheme</t>
  </si>
  <si>
    <t>0253.1201 : Remittances released during previous year but accounted this year</t>
  </si>
  <si>
    <t>0124.1000 : Uniform/Liveries</t>
  </si>
  <si>
    <t>0124.0500 : Bonus(Establishment)</t>
  </si>
  <si>
    <t>0124.0600 : Medical Expenses(Establishment)</t>
  </si>
  <si>
    <t>LC  Margin Money for Dope Test (Sponsored Scheme)</t>
  </si>
  <si>
    <t>0262.0200 : Annual Maintenance/Repairs(Electricals)</t>
  </si>
  <si>
    <t>0123.0100 : Maint.of Stadia/Building(Civil) (Discharged of accrued liabilities)</t>
  </si>
  <si>
    <t>0123.0200 : Maint.of Stadia/Buildings(Electrical) (Discharged of accrued liabilities)</t>
  </si>
  <si>
    <t>SCHEDULE FOR REMITTANCES RECEIVED FROM HEAD OFFICE</t>
  </si>
  <si>
    <t xml:space="preserve"> SCHEDULE "1 "</t>
  </si>
  <si>
    <t>0263.1600 : Printing, Stationary</t>
  </si>
  <si>
    <t>0124.2800 : Cash Incentive/Awards</t>
  </si>
  <si>
    <t>MAINTENANCE OF STADIA/BUILDING</t>
  </si>
  <si>
    <t>0123.0100 : Maint.of Stadia/Building(Civil)</t>
  </si>
  <si>
    <t>0263.1000 : Hire of Vehicles/Transport</t>
  </si>
  <si>
    <t>0263.1100 : Maintenance of Vehicles</t>
  </si>
  <si>
    <t>0386.0200 : Boarding</t>
  </si>
  <si>
    <t>0386.0300 : Lodging</t>
  </si>
  <si>
    <t>0386.0400 : Local conveyance</t>
  </si>
  <si>
    <t>0386.0500 : Insurance</t>
  </si>
  <si>
    <t>0107.0100 : Books &amp; Publications (Discharged of accrued interest)</t>
  </si>
  <si>
    <t>0108.0400 : Certificate/Refresher Course/Other Courses (Discharged of accrued interest)</t>
  </si>
  <si>
    <t>0258.0100 : Fellowship to Research Scholars</t>
  </si>
  <si>
    <t>0258.0200 : Purchase of Medical Equipment(Consumable)</t>
  </si>
  <si>
    <t>0258.0300 : Annual Maintenance of Medical/Scientific Equipment</t>
  </si>
  <si>
    <t>0258.0400 : Purchase of Medicines/Chemicals</t>
  </si>
  <si>
    <t>SPORTS PROMOTIONAL &amp; DEVELOPMENT ACTIVITIES</t>
  </si>
  <si>
    <t>0121.0100 : Awards &amp; Prizes</t>
  </si>
  <si>
    <t>0121.0500 : Sports Goods(Consumable)</t>
  </si>
  <si>
    <t>SCHEDULE FOR BANK INTEREST RECEIVED AGAINST COMMONWEALTH GAMES GRANT</t>
  </si>
  <si>
    <t>Expenditure made by other on sponsored Scheme -  to NRAI towards Spt.Equipment</t>
  </si>
  <si>
    <t>Expenditure made by other on sponsored Scheme - to Women &amp; Child Development</t>
  </si>
  <si>
    <t>DDO HEAD QUARTER, NEW DELHI</t>
  </si>
  <si>
    <t>SCHEDULE FOR RECEIPTS FROM STADIA/BUILDINGS</t>
  </si>
  <si>
    <t>GRAND TOTAL:-</t>
  </si>
  <si>
    <t>OTHERS</t>
  </si>
  <si>
    <t>Administrative Training of Staff/Officers</t>
  </si>
  <si>
    <t>0382.1000 : Postage &amp; Telegram</t>
  </si>
  <si>
    <t>SCHEDULE FOR EXPENDITURE OUT OF INTEREST ON CORPUS FUND</t>
  </si>
  <si>
    <t>SCHEDULE FOR EXPENDITURE INCURRED ON SPONSORED</t>
  </si>
  <si>
    <t>SCHEDULE FOR RECEIPTS FROM PUBLICATIONS/JOURNALS/BOOKS/TIES/BADGES Etc</t>
  </si>
  <si>
    <t>CLOSING BALANCE</t>
  </si>
  <si>
    <t>SCHEDULE FOR REFUND OF SPONSORED SCHEMES</t>
  </si>
  <si>
    <t>TOTAL EXPENDITURE ON PREPARATION OF INDIAN TEAM FOR CWG-2010</t>
  </si>
  <si>
    <t>0373.0200 : Rural Sports Programme (PYKKA)</t>
  </si>
  <si>
    <t>0203.0100 : Fund for Plan Schemes/programmes (Other than Constructions &amp; Construction)</t>
  </si>
  <si>
    <t>0134.0300 : Exp.on Certificate/Refresher/Other Courses (Discharged of accrued liabilities)</t>
  </si>
  <si>
    <t>1090.0500 : Tax Deduction at Source</t>
  </si>
  <si>
    <t>1090.0600 : WCT / SALESTAX</t>
  </si>
  <si>
    <t>1090.0700 : Security Deposit (Paid)</t>
  </si>
  <si>
    <t>1090.5001 : GPF Adv/Withdrawal</t>
  </si>
  <si>
    <t>1090.5004 : Interest paid on GPF</t>
  </si>
  <si>
    <t>1091.0100 : Income Tax</t>
  </si>
  <si>
    <t>SCHEDULE</t>
  </si>
  <si>
    <t>Fund received from NIS Patiala for National Coaching Camp</t>
  </si>
  <si>
    <t>0105.0500 : Interest on LC : Discharge of Accured Assets</t>
  </si>
  <si>
    <t>1091.1100 : Other Misc.Deductions to be passed on to Other Departments</t>
  </si>
  <si>
    <t>0302.1400 : Scheme for Dope Test  (NDTL)</t>
  </si>
  <si>
    <t>0253.0500 : Competition Exposure(Abroad)</t>
  </si>
  <si>
    <t>Purchase of Kitchen Equipment</t>
  </si>
  <si>
    <t>Advance out of Plan Fund</t>
  </si>
  <si>
    <t>0389.5500 : Expenditure on ISO certification/accreditation</t>
  </si>
  <si>
    <t>0263.1400 : Professional and Legal Fees</t>
  </si>
  <si>
    <t>0272.0602 : Others</t>
  </si>
  <si>
    <t>GRAND TOTAL</t>
  </si>
  <si>
    <t>ATHLETICS</t>
  </si>
  <si>
    <t>0295.0300 : For Plan Schemes/Programmes(Other than Construction)</t>
  </si>
  <si>
    <t>Tax Deducted Sources</t>
  </si>
  <si>
    <t>GRAND TOTAL (A):-</t>
  </si>
  <si>
    <t>SCHEDULE FOR OTHERS</t>
  </si>
  <si>
    <t>0389.5700 : Expenditure on Professional Consultancy</t>
  </si>
  <si>
    <t>0389.5800 : Seminar /Conferences /Workshop/ Orientation Courses</t>
  </si>
  <si>
    <t>0389.5900 : Other Misc Expenses</t>
  </si>
  <si>
    <t>0190.0100 : Earnest Money</t>
  </si>
  <si>
    <t>380.1196 : Expenditure on Indian Coaches</t>
  </si>
  <si>
    <t>380.1345 : Expenditure on Foreign Coaches</t>
  </si>
  <si>
    <t>380.1330 : Expenditure on Foreign Coaches</t>
  </si>
  <si>
    <t>380.1299 : Sports Equipment</t>
  </si>
  <si>
    <t>380.1301 : Expenditure on Indian Coaches</t>
  </si>
  <si>
    <t>LAWN TENNIS</t>
  </si>
  <si>
    <t>380.1316 : Expenditure on indian Coaches</t>
  </si>
  <si>
    <t>380.1239 : Sports Equipment</t>
  </si>
  <si>
    <t>380.1240 : Expenditure on Foreign Coaches</t>
  </si>
  <si>
    <t>380.1241 : Expenditure on Indian Coaches</t>
  </si>
  <si>
    <t>0272.0105 : Purchase of Furniture &amp; Fixtures</t>
  </si>
  <si>
    <t>0272.0205 : Purchase of Medical Equipment/Accessories</t>
  </si>
  <si>
    <t>380.1101 :  Boarding Charges</t>
  </si>
  <si>
    <t>380.1102 :  Overhead Chargesa</t>
  </si>
  <si>
    <t>380.1104 : Scientific/Medical Support</t>
  </si>
  <si>
    <t>SAI,NS, EASTERN CENTRE, KOLKATA</t>
  </si>
  <si>
    <t>SAI,NS, NORTHERN CENTRE, SONEPAT</t>
  </si>
  <si>
    <t>SAI,NS, NORTH-EASTERN CENTRE, IMPHAL</t>
  </si>
  <si>
    <t>SAI,NS,SOUTHERN CENTRE, BANGALORE</t>
  </si>
  <si>
    <t>SAI,NS, WESTERN CENTRE, GANDHINAGAR</t>
  </si>
  <si>
    <t>SAI, NS, CENTRALL CENTRE, BHOPAL</t>
  </si>
  <si>
    <t>SAI,NORTH EASTERN SUB CENTRE, GUWAHATI</t>
  </si>
  <si>
    <t>SAI,LNCPE , TRIVANDRUM</t>
  </si>
  <si>
    <t>SAI,NS,NIS PATIALA</t>
  </si>
  <si>
    <t>SAI CENTRE LUCKNOW</t>
  </si>
  <si>
    <t>PUNE (BALEWADI)</t>
  </si>
  <si>
    <t>GSLIS, DELHI</t>
  </si>
  <si>
    <t>Fund Transferred to NSWC Gandhinagar for Salaries to Foreign Coaches</t>
  </si>
  <si>
    <t>0259.0400 : Annual Maintenance Charges of Equipments</t>
  </si>
  <si>
    <t>0259.0500 : Other Misc.Expenses</t>
  </si>
  <si>
    <t>INDIRA GANDHI STADIUM (IGS)</t>
  </si>
  <si>
    <t>0123.1500 : Infrastructure at Regional Centres ( Balance Sheet)</t>
  </si>
  <si>
    <t>0104.0100 : Licence Fee/Rent from stadia/Buildings etc.(Discharged of previous accrued assets)</t>
  </si>
  <si>
    <t>PROMOTION OF SPORTS &amp; GAMES IN SCHOOLS</t>
  </si>
  <si>
    <t>SPORTS SCHOLARSHIP SCHEME</t>
  </si>
  <si>
    <t>NATIONAL COACHING CAMP</t>
  </si>
  <si>
    <t>NORTH EAST SPORTS FESTIVAL</t>
  </si>
  <si>
    <t>GPF Payment Out of Revolving Fund</t>
  </si>
  <si>
    <t>0124.2300 : Pay&amp;Play/Coaching Scheme/Corporate Membership Scheme (Discharged of liabilities)</t>
  </si>
  <si>
    <t>Purchase of Sports Equipment</t>
  </si>
  <si>
    <t>transferred to Balance Sheet</t>
  </si>
  <si>
    <t>0492.0100 : World Population Day</t>
  </si>
  <si>
    <t>0492.0101 : Refund of Unspent balance to  SAI HQ for World Population Day</t>
  </si>
  <si>
    <t>0492.0600 : UGC</t>
  </si>
  <si>
    <t>0492.0700 : Women Empowerment Year</t>
  </si>
  <si>
    <t>0266.0300 : Stationery and printed material</t>
  </si>
  <si>
    <t>0389.0300 : medical expenses</t>
  </si>
  <si>
    <t>0126.0800 : Others</t>
  </si>
  <si>
    <t>MISC. ADVANCES</t>
  </si>
  <si>
    <t>0127.0100 : Contingent Advance to Staff</t>
  </si>
  <si>
    <t>1012.5009 : Repayment of Investment (SBF)</t>
  </si>
  <si>
    <t>1093.0102 : GPF Payments on behalf of NIS,Patiala</t>
  </si>
  <si>
    <t>0263.1300 : Purchase of Newspapers (Periodicals,General etc.)</t>
  </si>
  <si>
    <t>0257.1500 : Fax/Telex/Telephone Charges</t>
  </si>
  <si>
    <t>0257.1700 : Printing &amp; Stationery</t>
  </si>
  <si>
    <t>0257.1900 : Repairs &amp; Other Maintenance of office vehicles</t>
  </si>
  <si>
    <t>0251.0400 : Competition Exposure (Domestic)</t>
  </si>
  <si>
    <t>0251.0600 : Stipend</t>
  </si>
  <si>
    <t>0251.0700 : Sports Equipment (Consumables)</t>
  </si>
  <si>
    <t>0251.0800 : Other Misc.Expenditure on Trainees (TA/DA,Insurance,Medical Expenses,Scienttific Backup etc.)</t>
  </si>
  <si>
    <t>0251.1200 : Maintenance Grant to adopted Schools</t>
  </si>
  <si>
    <t>0257.2100: Legal Fee</t>
  </si>
  <si>
    <t>0195.0100 : Fund for Non Plan Programmes</t>
  </si>
  <si>
    <t>1090.5009 : GPF Investment</t>
  </si>
  <si>
    <t>opening balance of STC Bhawana Transferred from Bhopal</t>
  </si>
  <si>
    <t>TENNIS</t>
  </si>
  <si>
    <t>380.1310 :  Boarding Charges</t>
  </si>
  <si>
    <t>380.1311 :  Overhead Chargesa</t>
  </si>
  <si>
    <t>380.1313 : Scientific/Medical Support</t>
  </si>
  <si>
    <t>380.1314 : Sports Equipment (Imported &amp; Indigenous)</t>
  </si>
  <si>
    <t>380.1316 : Expenditure on Indian Coaches</t>
  </si>
  <si>
    <t>1013.0400 : GPF Deduction to be sent to GPF Cell at Head Quarters</t>
  </si>
  <si>
    <t>1013.0800 : GSLIS  Deduction to be sent to GPF Cell at Head Quarters</t>
  </si>
  <si>
    <t>1013.1000 : Other Misc.Deductions to be passed on to Other Units of SAI</t>
  </si>
  <si>
    <t>0110.0900 : Misc.Advance to Private Parties of previous year</t>
  </si>
  <si>
    <t>0122.0100</t>
  </si>
  <si>
    <t>0122.0200</t>
  </si>
  <si>
    <t>0257.2000 : Expenditure on Petrol/Diesel for office vehicles</t>
  </si>
  <si>
    <t>0257.2200 : Audit Fee</t>
  </si>
  <si>
    <t>0272.0414 : Purchase of Sports Equipment</t>
  </si>
  <si>
    <t>0104.0300 : Licence fees, Water &amp; Electricity Charges from Staff</t>
  </si>
  <si>
    <t>0123.1200 : Boarding expenditure of Guest Houses</t>
  </si>
  <si>
    <t>0123.1300 : Other expenditure of Guest Houses</t>
  </si>
  <si>
    <t>0123.1600 : Others</t>
  </si>
  <si>
    <t>0272.0704 : Others</t>
  </si>
  <si>
    <t>FOR NORHT EAST REGION</t>
  </si>
  <si>
    <t>0269.0700 : Deposit with CPWD for Minor Works/Repairs</t>
  </si>
  <si>
    <t>0269.1300 : Expenditure on Departmental Repairs/Minor works</t>
  </si>
  <si>
    <t>0104.0200 : Rent from Guest House/Residential Wing(Previous Year)</t>
  </si>
  <si>
    <t>0105.0300 : Donations</t>
  </si>
  <si>
    <t>380.1270 : Expenditure on foreign Coaches</t>
  </si>
  <si>
    <t>380.1272 :Expenditure Towards Engagement of Supporting Staff</t>
  </si>
  <si>
    <t>0124.1000 : Uniform/Liveries(Discharged of accrued liabilities</t>
  </si>
  <si>
    <t>0269.0000 : Others</t>
  </si>
  <si>
    <t>Purchse of AC Plant</t>
  </si>
  <si>
    <t>Purchse of Library books</t>
  </si>
  <si>
    <t>CATERING/BOARDING ACCOUNT</t>
  </si>
  <si>
    <t>0255.0800 : Other Misc.Expenditure on Trainees(TA/DA,Insurance,Medical Expenses,Scientific Backup etc.)</t>
  </si>
  <si>
    <t>CAPITAL EXPENDITURE ON SPONSORED SCHEMES (MYA&amp;S)</t>
  </si>
  <si>
    <t>HEAD OFFICE, JN STADIUM, EAST GATE</t>
  </si>
  <si>
    <t>0263.0500 : Water Charges/Electricity Charges</t>
  </si>
  <si>
    <t>Sub Centre Lucknow</t>
  </si>
  <si>
    <t>Northern Centre Sonepat for STC Bawana</t>
  </si>
  <si>
    <t>Annual Requisition Grant (PYKKA)</t>
  </si>
  <si>
    <t>Annual Expenditure on conduct of National/State/District Competition</t>
  </si>
  <si>
    <t>Boarding &amp; Lodgin</t>
  </si>
  <si>
    <t>TA/DA to Technical Officials</t>
  </si>
  <si>
    <t>Annual Expenditure on conduct of National/State/District Competition (NER)</t>
  </si>
  <si>
    <t>Other Misc &amp; Postage</t>
  </si>
  <si>
    <t>0203.0300 : Construction works under Plan Programme (North East Region)</t>
  </si>
  <si>
    <t>NADA</t>
  </si>
  <si>
    <t xml:space="preserve">GPF deduction adjusted by other departments </t>
  </si>
  <si>
    <t>Awards &amp; Prizes</t>
  </si>
  <si>
    <t>0203.0300 : Construction works under Plan Programme</t>
  </si>
  <si>
    <t>0256.0800 : TA/DA/HTC/LTC/Medical Advances</t>
  </si>
  <si>
    <t>0256.0900 : Sports Kit</t>
  </si>
  <si>
    <t>0257.2900 : TA/LTC/Medical advance(Establishment)</t>
  </si>
  <si>
    <t>0257.3000 : Income Tax</t>
  </si>
  <si>
    <t>0256.0100 : Salary of Coaches</t>
  </si>
  <si>
    <t>0257.0500 : Bonus(Establishment)</t>
  </si>
  <si>
    <t>0257.0600 : Medical Expenses(Establishment)</t>
  </si>
  <si>
    <t>TOTAL</t>
  </si>
  <si>
    <t>0102.0100 : Grants from MYAS for Non Plan Schemes of SAI</t>
  </si>
  <si>
    <t>PLAN (NER)</t>
  </si>
  <si>
    <t>1091.0600 : GPF Deduction to be sent to GPF Cell LNCPE,Trivandrum</t>
  </si>
  <si>
    <t>0255.1100 : Annual Maintenance and Running Expenditure on COX Centres</t>
  </si>
  <si>
    <t>0255.1200 : Remittances to COX Centres</t>
  </si>
  <si>
    <t>NATIONAL COACHING SCHEME( N.S.C)</t>
  </si>
  <si>
    <t>CAPITAL EXPENDITURE ON COMMONWEALTH GAMES 2010</t>
  </si>
  <si>
    <t>380.0100 : Furniture &amp; fixture</t>
  </si>
  <si>
    <t>380.0100 : Sports Equipments</t>
  </si>
  <si>
    <t>380.1160 :  Boarding Charges</t>
  </si>
  <si>
    <t>380.1161 :  Overhead Chargesa</t>
  </si>
  <si>
    <t>0252.0400 : Competition Exposure (Domestic)</t>
  </si>
  <si>
    <t>0252.0600 : Stipend</t>
  </si>
  <si>
    <t>0252.0800 : Other Misc. Expenses on Trainees</t>
  </si>
  <si>
    <t>1091.0800 : GSLIS Deduction to be sent to GPF Cell at Head Quarters</t>
  </si>
  <si>
    <t>BY HEAD OFFICE</t>
  </si>
  <si>
    <t>1012.5001 : GPF Contribution Received</t>
  </si>
  <si>
    <t>1091.1000 : Other Misc.Deductions to be passed on to Other Units of SAI</t>
  </si>
  <si>
    <t>380.1169 :  TA/DA Including Participation in games</t>
  </si>
  <si>
    <t>1013.1900 : GSLIS contribution recd from Regions/Centres</t>
  </si>
  <si>
    <t>1013.2000 : Service Tax</t>
  </si>
  <si>
    <t>0124.1800 : Repairs of Furniture &amp; Fixtures</t>
  </si>
  <si>
    <t>380.1118 : Scientific/Medical Support</t>
  </si>
  <si>
    <t>380.1124 :  TA/DA Including Participation in games</t>
  </si>
  <si>
    <t>380.1125 : Sports Kit Including Specific Shoes</t>
  </si>
  <si>
    <t>BOXING</t>
  </si>
  <si>
    <t>GYMNASTICS</t>
  </si>
  <si>
    <t>WRESTLING</t>
  </si>
  <si>
    <t>TABLE-TENNIS</t>
  </si>
  <si>
    <t>CYCLING</t>
  </si>
  <si>
    <t>HOCKEY</t>
  </si>
  <si>
    <t>NET BALL</t>
  </si>
  <si>
    <t>SHOOTING</t>
  </si>
  <si>
    <t>0134.0100 : Boarding Expenditure on Students</t>
  </si>
  <si>
    <t>0134.0200 : Boarding Expenditure on Guests</t>
  </si>
  <si>
    <t>0381.0300 : Publicity &amp; Advertisement</t>
  </si>
  <si>
    <t>0381.0400 : Other Misc.Expenses</t>
  </si>
  <si>
    <t>0124.2400 : Hospitality (Discharged of accrued liabilities)</t>
  </si>
  <si>
    <t>0124.2500 : Hire of Vehicle/Conveyance/Transportation (Discharged of accrued liabilities)</t>
  </si>
  <si>
    <t>0124.2600 : Other Misc.Expenses/Insurance Charges (Discharged of accrued liabilities)</t>
  </si>
  <si>
    <t>0126.0200 : Expenditure on Sports Equipment(Consumables) (Discharged of accrued liabilities)</t>
  </si>
  <si>
    <t>1012.5007 : Repayment of Investment (GPF)</t>
  </si>
  <si>
    <t>0272.0101 : Purchase of Furniture &amp; Fixtures</t>
  </si>
  <si>
    <t>0272.0201 : Purchase of Office Equipment</t>
  </si>
  <si>
    <t>0263.1500: Audit Fee</t>
  </si>
  <si>
    <t>0110.0800 : Contingent Advance to Staff of previous years</t>
  </si>
  <si>
    <t>Expenditure on LC's</t>
  </si>
  <si>
    <t>0171.0600 : Purchase of Vehicles</t>
  </si>
  <si>
    <t>0302.1300 : TA /DA to Arjun Awardees</t>
  </si>
  <si>
    <t>0252.1300:Advance to DGMT</t>
  </si>
  <si>
    <t>Advance payment of gslic</t>
  </si>
  <si>
    <t>0385.0100 : Exp.on Conduct of Competitions(State/District Level)</t>
  </si>
  <si>
    <t>1013.1100 : Other Misc.Deductions to be passed on to Other Departments</t>
  </si>
  <si>
    <t>TO OTHER DEPARTMENTS</t>
  </si>
  <si>
    <t>0110.1000 : Refund of TA/DA/HTC/LTC Adv.of previous year</t>
  </si>
  <si>
    <t>TOTAL EXPENDITURE ON COMMONWEALTH GAMES-2010</t>
  </si>
  <si>
    <t>380.1192 :  Lodging Charges</t>
  </si>
  <si>
    <t>380.1327 :  Loding Charges</t>
  </si>
  <si>
    <t>0489.5700 : LC Revenue</t>
  </si>
  <si>
    <t>0272.0508 : Others</t>
  </si>
  <si>
    <t>INCOME</t>
  </si>
  <si>
    <t>LC  Margin Money for Preparation Of indian Teams for CWG-2010</t>
  </si>
  <si>
    <t>Fund received from Patiala for salaries etc. Foreign Coaches on Contract</t>
  </si>
  <si>
    <t>NSDF (Gold Medalist under Asian Games 2010)</t>
  </si>
  <si>
    <t>Boarding Receipt discharged during the year</t>
  </si>
  <si>
    <t>EXPENDITURE ON AISAN GAMES 2010</t>
  </si>
  <si>
    <t>Fund Transferred to NIS Patiala for fund received from NEC Shillong for Diploma Courses (Academic)</t>
  </si>
  <si>
    <t>Balance transferred from CC Bhopal to Head Office against CWG-2010</t>
  </si>
  <si>
    <t>Purchase of Equipment for Asian Games 2010 (Non Consumable)</t>
  </si>
  <si>
    <t>Payment to South Asian Winter game 2010</t>
  </si>
  <si>
    <t>Payment for South Asian Winter Game-2010</t>
  </si>
  <si>
    <t>Payment to Director STPI for CWG-2010</t>
  </si>
  <si>
    <t>0202.0119 : North East Projects (Plan)</t>
  </si>
  <si>
    <t xml:space="preserve">Financial Assistance for NSDF for additional facilities for upgradation of Hockey area at NS NIS Patiala </t>
  </si>
  <si>
    <t>IKCA Training cum Explosure for Prepation for the Asian Games 2010</t>
  </si>
  <si>
    <t>NSDF (Expenditure on Gold Medalist Asian Games 2010)</t>
  </si>
  <si>
    <t>Renovation of SAI Stadias under Commonwealth Games 2010</t>
  </si>
  <si>
    <t>Refund received from Adopted School</t>
  </si>
  <si>
    <t>1013.1500 : Final Payment claim received from Head Quarters(GIS LIC) (Due to others)</t>
  </si>
  <si>
    <t>Deduction of advance premium of GSLIS</t>
  </si>
  <si>
    <t>0317.0200 : Refund National Sports Festival for Women (PYKKA)</t>
  </si>
  <si>
    <t>0127.0300 : Others(Contingent Advance to Staff for Boarding)</t>
  </si>
  <si>
    <t>380.1122 : Expenditure on engagement of supporting personnel</t>
  </si>
  <si>
    <t>380.1252 : Overhead Charges</t>
  </si>
  <si>
    <t>Public Provident Fund</t>
  </si>
  <si>
    <t>1091.1500 : Final Payment claim received from Head Quarters(GIS LIC) (Due to others)</t>
  </si>
  <si>
    <t>For Asian Games 2010</t>
  </si>
  <si>
    <t>NSDF(Gold Medalist for Asian Games 2010)</t>
  </si>
  <si>
    <t>NATIONAL SPORTS CHAMPIONSHIP FOR WOMEN (PYKKA)</t>
  </si>
  <si>
    <t>Balance transferred from NER Imphal to Head Office against CWG-2010</t>
  </si>
  <si>
    <t xml:space="preserve">Lawn Bowl at DPS R K Puram New Delhi under CWG-10 </t>
  </si>
  <si>
    <t>Grant for STPI under CWG-10</t>
  </si>
  <si>
    <t>FDR against Provision for Gratuity, Superannuation,Pension and Accumulated leave</t>
  </si>
  <si>
    <t>Depreciation charged during the year</t>
  </si>
  <si>
    <t>SCHEDULE FOR DEPRECIATION CHARGED DURING THE YEAR</t>
  </si>
  <si>
    <t>0202.0100 : Grant from MYAS for Plan (NER) Scheme of SAI</t>
  </si>
  <si>
    <t>(GOPAL KRISHNA)</t>
  </si>
  <si>
    <t>For ECIL Security Solutions under Common wealth Games 2010</t>
  </si>
  <si>
    <t>For OC Commonwealth Games 2010 for Sports Equipment</t>
  </si>
  <si>
    <t>For Full Bore, Kadarpur Gurgaon under Commonwealth Games 2010</t>
  </si>
  <si>
    <t>For Road Widening at CRPF Centre Kadarpur Gurgaon under Commonwealth Games 2010</t>
  </si>
  <si>
    <t>For Techno Financial Audit (R K Khanna Stadium) for Commonwelath Games 2010</t>
  </si>
  <si>
    <t>Fund relased during previous year but accounted for in the current year under Non Plan</t>
  </si>
  <si>
    <t>Liability accrued during the year</t>
  </si>
  <si>
    <t>Adjustment of Advance to Adopted schools</t>
  </si>
  <si>
    <t>Adjustment of Remittances</t>
  </si>
  <si>
    <t xml:space="preserve"> Provision for Gratuity, Superannuation,Pension and Accumulated leave</t>
  </si>
  <si>
    <t>INCOME &amp; EXPENDITURE ACCOUNT FOR THEYEAR ENDED 31.03.2012</t>
  </si>
  <si>
    <t>2011-12</t>
  </si>
  <si>
    <t xml:space="preserve"> (AMOUNT - IN LAKHS)</t>
  </si>
  <si>
    <t>INTERNAL RECEIPTS</t>
  </si>
  <si>
    <t>PROVISIONAL</t>
  </si>
  <si>
    <t>EXCESS OF EXPENDITURE OVER INCOME</t>
  </si>
  <si>
    <t>SCHEMES OF MYA&amp;S (COMMONWEALTH GAM ES-2010)</t>
  </si>
  <si>
    <t>EXCESS OF INCOME OVER EXPENDITURE</t>
  </si>
  <si>
    <t xml:space="preserve"> I. OPENING BALANCES </t>
  </si>
  <si>
    <t>BANK AND CASH</t>
  </si>
  <si>
    <t>III.INCOME ON INVESTMENT</t>
  </si>
  <si>
    <t>B) OWN FUNDS (OTHER INVESTMENT)</t>
  </si>
  <si>
    <t>IV. INTEREST RECEIVED</t>
  </si>
  <si>
    <t>A) ON BANK DEPOSITS</t>
  </si>
  <si>
    <t xml:space="preserve">B)LOANS, ADVANCES ETC. </t>
  </si>
  <si>
    <t xml:space="preserve">V.OTHER INCOME </t>
  </si>
  <si>
    <t>A.RECEIPTS FROM STADIA/BUILDINGS</t>
  </si>
  <si>
    <t>B.RECEIPTS FROM PUBLICATIONS/JOURNALS/</t>
  </si>
  <si>
    <t>C.CATERING/BOARDING ACCOUNT</t>
  </si>
  <si>
    <t>D.MISCELLANEOUS RECEIPTS</t>
  </si>
  <si>
    <t>E.REFUND OF LOANS &amp; ADVANCES</t>
  </si>
  <si>
    <t>F.SALE OF ASSETS</t>
  </si>
  <si>
    <t>VI. AMOUNT BORROWED</t>
  </si>
  <si>
    <t>VII. ANY OTHER RECEIPTS</t>
  </si>
  <si>
    <t>A.PUBLIC ACCOUNT</t>
  </si>
  <si>
    <t>B.GPF &amp; OTHER WELFARE FUNDS</t>
  </si>
  <si>
    <t xml:space="preserve">C.DEDUCTIONS TO BE PASSED ON </t>
  </si>
  <si>
    <t>D.REFUND OF SPONSORED SCHEMES</t>
  </si>
  <si>
    <t xml:space="preserve"> B.PLAN SCHEMES OF SAI</t>
  </si>
  <si>
    <t>II PAYMENTS MADE AGAINST FUNDS</t>
  </si>
  <si>
    <t>FOR VARIOUS PROJECTS</t>
  </si>
  <si>
    <t>C.ADVANCES OUT OF PLAN FUND</t>
  </si>
  <si>
    <t xml:space="preserve"> A.NON PLAN EXPENDITURE OF SAI</t>
  </si>
  <si>
    <t xml:space="preserve"> A. EXPENDITURE INCURRED ON </t>
  </si>
  <si>
    <t>B. COMMONWEALTH GAMES 2010</t>
  </si>
  <si>
    <t>I.EXPENSES</t>
  </si>
  <si>
    <t>III INVESTMENTS AND DEPOSITS MADE</t>
  </si>
  <si>
    <t>B. OUT OF OWN FUNDS</t>
  </si>
  <si>
    <t>(INVESTMENT - OTHERS)</t>
  </si>
  <si>
    <t>IV. EXPENDITURE ON FIXED ASSETS &amp;</t>
  </si>
  <si>
    <t>A.PURCHASE OF FIXED ASSETS</t>
  </si>
  <si>
    <t>B. EXPENDITURE ON CAPITAL WORK IN</t>
  </si>
  <si>
    <t>PROGRESS</t>
  </si>
  <si>
    <t>V. REFUND OF SURPLUS MONEY/LOANS</t>
  </si>
  <si>
    <t>A. TO THE GOVERNMENT OF INDIA</t>
  </si>
  <si>
    <t>B.TO THE STATE GOVERNMENT</t>
  </si>
  <si>
    <t>C. TO OTHER PROVIDERS OF FUNDS</t>
  </si>
  <si>
    <t>VI.FINANCE CHARGES(INTEREST)</t>
  </si>
  <si>
    <t>VII. OTHER PAYMENTS (SPECIFY)</t>
  </si>
  <si>
    <t>G. OTHERS</t>
  </si>
  <si>
    <t>VIII. CLOSING BALANCE</t>
  </si>
  <si>
    <t>VII (A)</t>
  </si>
  <si>
    <t>I (A)</t>
  </si>
  <si>
    <t>I (B)</t>
  </si>
  <si>
    <t>II (A)</t>
  </si>
  <si>
    <t>II (B)</t>
  </si>
  <si>
    <t>III (A)</t>
  </si>
  <si>
    <t>III (B)</t>
  </si>
  <si>
    <t>IV (A)</t>
  </si>
  <si>
    <t>IV (B)</t>
  </si>
  <si>
    <t>V (A)</t>
  </si>
  <si>
    <t>V(B)</t>
  </si>
  <si>
    <t>V©</t>
  </si>
  <si>
    <t>VI</t>
  </si>
  <si>
    <t>VII (B)</t>
  </si>
  <si>
    <t>VII (C)</t>
  </si>
  <si>
    <t>VII (D)</t>
  </si>
  <si>
    <t>VII (E)</t>
  </si>
  <si>
    <t>VII (F)</t>
  </si>
  <si>
    <t>VII (H)</t>
  </si>
  <si>
    <t>VIII</t>
  </si>
  <si>
    <t xml:space="preserve"> VIII</t>
  </si>
  <si>
    <t>I</t>
  </si>
  <si>
    <t>II(B)</t>
  </si>
  <si>
    <t>II ©</t>
  </si>
  <si>
    <t>A)   FROM GOVERNMENT OF INDIA</t>
  </si>
  <si>
    <t>B)   FROM STATE GOVERNMENT</t>
  </si>
  <si>
    <t>C)    FROM OTHER SOURCES</t>
  </si>
  <si>
    <t>IV (A</t>
  </si>
  <si>
    <t>IV(B)</t>
  </si>
  <si>
    <t>V (B)</t>
  </si>
  <si>
    <t>V ©</t>
  </si>
  <si>
    <t>V(D)</t>
  </si>
  <si>
    <t>V(E)</t>
  </si>
  <si>
    <t>V(F)</t>
  </si>
  <si>
    <t>VII ©</t>
  </si>
  <si>
    <t>VII (G)</t>
  </si>
  <si>
    <t xml:space="preserve">E.INVESTMENT OF FUNDS </t>
  </si>
  <si>
    <t>F.FUND RELEASED DURING PREVIOUS</t>
  </si>
  <si>
    <t>H OPENING BALANCE TRANSFERRED WITHIN CENTRES</t>
  </si>
  <si>
    <t>D.CATERING/BOARDING ACCOUNT</t>
  </si>
  <si>
    <t>I (C)</t>
  </si>
  <si>
    <t xml:space="preserve">D.REMITTANCE TO UNITS/CENTRES </t>
  </si>
  <si>
    <t>E. OTHERS</t>
  </si>
  <si>
    <t>F.OPENING BALANCE TRANSFERRED WITHIN CENTRES</t>
  </si>
  <si>
    <t>G. LC MARGIN MONEY OPENED</t>
  </si>
  <si>
    <t>A.INCOME</t>
  </si>
  <si>
    <t>GRANTS IN AID/SUBSIDIES</t>
  </si>
  <si>
    <t>INCOME FROM INVESTMENTS</t>
  </si>
  <si>
    <t>INCOME FROM ROYALTY, PUBLICATIONS</t>
  </si>
  <si>
    <t>OTHER INCOME</t>
  </si>
  <si>
    <t>B.CATERING/BOARDING ACCOUNT</t>
  </si>
  <si>
    <t>C.MISCELLANEOUS RECEIPTS</t>
  </si>
  <si>
    <t>D.SALE OF ASSETS</t>
  </si>
  <si>
    <t>B.EXPENDITURE</t>
  </si>
  <si>
    <t>ESTABLISHMENT EXPENSES</t>
  </si>
  <si>
    <t>b. PLAN  SCHEMES OF SAI</t>
  </si>
  <si>
    <t>c. PLAN (NER) SCHEMES OF SAI</t>
  </si>
  <si>
    <t>d.CATERING/BOARDING ACCOUNT</t>
  </si>
  <si>
    <t>e REMITTANCES IN TRANSIT</t>
  </si>
  <si>
    <t xml:space="preserve">DEPRECIATION </t>
  </si>
  <si>
    <t>SIGNIFICANT ACCOUNTING POLICIES</t>
  </si>
  <si>
    <t>CONTINGENT LIABILITIES &amp; NOTES TO ACCOUNTS</t>
  </si>
  <si>
    <t>a.NON PLAN EXPENDITURE OF SAI</t>
  </si>
  <si>
    <t>ANNEXURE-"B"</t>
  </si>
  <si>
    <t>ANNEXURE-"F"</t>
  </si>
  <si>
    <t>A.OUT OF  ENDOWMENT FUNDS  (CORPUS FUND)</t>
  </si>
  <si>
    <t>A) ENDOWMENT FUNDS (CORPUS FUND)</t>
  </si>
  <si>
    <t>SCHEDULE-"13"</t>
  </si>
  <si>
    <t>SCHEDULE-"15"</t>
  </si>
  <si>
    <t>SCHEDULE-"16"</t>
  </si>
  <si>
    <t>SCHEDULE-"18 (A)"</t>
  </si>
  <si>
    <t>SCHEDULE-"18 (B)"</t>
  </si>
  <si>
    <t>SCHEDULE-"18 (C)"</t>
  </si>
  <si>
    <t>SCHEDULE-"18 (D)"</t>
  </si>
  <si>
    <t>SCHEDULE-"20 (A)"</t>
  </si>
  <si>
    <t>SCHEDULE-"20  (D)"</t>
  </si>
  <si>
    <t>SCHEDULE-"20 (E)"</t>
  </si>
  <si>
    <t>SCHEDULE-"24"</t>
  </si>
  <si>
    <t>18 (A)</t>
  </si>
  <si>
    <t>18 (B)</t>
  </si>
  <si>
    <t>18 ©</t>
  </si>
  <si>
    <t>18 (D)</t>
  </si>
  <si>
    <t>20(a)</t>
  </si>
  <si>
    <t>20(b)</t>
  </si>
  <si>
    <t>20©</t>
  </si>
  <si>
    <t>20(d)</t>
  </si>
  <si>
    <t>20(e)</t>
  </si>
  <si>
    <t>BALANCE BEING SURPLUS/(deficit) CARRIED TO CORPUS/</t>
  </si>
  <si>
    <t>To unspent specific grants received against ongoing schemes</t>
  </si>
  <si>
    <t xml:space="preserve">carried forward for subsequent adjustment in future years </t>
  </si>
  <si>
    <t>SCHEDULE  " 20 (B &amp; C)"</t>
  </si>
  <si>
    <t>SCHEDULE FOR GRANT IN AID/SUBSIDIES</t>
  </si>
  <si>
    <t>SCHEDULE FOR INCOME FROM ROYALTY/PUBLICATIONS</t>
  </si>
  <si>
    <t>SCHEDULE FOR INCOME FROM INVESTMENTS</t>
  </si>
  <si>
    <t>SCHEDULE FOR NON PLAN EXPENDITURE OF SAI</t>
  </si>
  <si>
    <t>SCHEDULE FOR PLAN &amp; PLAN (NER) SCHEMES OF SAI</t>
  </si>
  <si>
    <t>LESS:-BALANCE OF INTEREST ON CORPUS FUND SHOWN SEPARATELY</t>
  </si>
  <si>
    <t>SCHEDULE  " II (A)"</t>
  </si>
  <si>
    <t xml:space="preserve">SCHEDULE FOR RECEIPTS FROM STADIA/BUILDINGS </t>
  </si>
  <si>
    <t>SCHEDULE  " V (A)"</t>
  </si>
  <si>
    <t>SCHEDULE FOR INCOME ON INVESTMENT- OWN FUNDS OTHER INVESTMENT)</t>
  </si>
  <si>
    <t>SCHEDULE  " III (B)"</t>
  </si>
  <si>
    <t xml:space="preserve">SCHEDULE FOR ENDOWMENT FUNDS (CORPUS FUND) </t>
  </si>
  <si>
    <t>SCHEDULE  " III (A)"</t>
  </si>
  <si>
    <t>SCHEDULE  " V (B)"</t>
  </si>
  <si>
    <t>SCHEDULE  " V (C)"</t>
  </si>
  <si>
    <t>SCHEDULE  " V (D)"</t>
  </si>
  <si>
    <t>SCHEDULE  " V (E)"</t>
  </si>
  <si>
    <t>SCHEDULE  " V (F)"</t>
  </si>
  <si>
    <t>SCHEDULE  " VII (A)"</t>
  </si>
  <si>
    <t>SCHEDULE  " VII (B)"</t>
  </si>
  <si>
    <t>SCHEDULE  " VII (C)"</t>
  </si>
  <si>
    <t>SCHEDULE  " VII (D)"</t>
  </si>
  <si>
    <t>SCHEDULE FOR INVESTMENT OF FUNDS (ENCASHMENT)</t>
  </si>
  <si>
    <t>SCHEDULE  " VII (E)"</t>
  </si>
  <si>
    <t>SCHEDULE  " VII (F)"</t>
  </si>
  <si>
    <t>FUND RELEASED DURING PREVIOUS YEAR BUT RECEIVED DURING THE YEAR</t>
  </si>
  <si>
    <t>SCHEDULE  " VII (G)"</t>
  </si>
  <si>
    <t xml:space="preserve"> SCHEDULE " VII (H)"</t>
  </si>
  <si>
    <t>SCHEDULE  " 1 (A)"</t>
  </si>
  <si>
    <t>SCHEDULE  " 1 (C)"</t>
  </si>
  <si>
    <t>SCHEDULE  " II (B)"</t>
  </si>
  <si>
    <t>SCHEDULE " III (A) &amp; III (B)"</t>
  </si>
  <si>
    <t>SCHEDULE FOR INVESTMENT AND DEPOSIT MADE</t>
  </si>
  <si>
    <t>0194.0400 : FDR out of Endowment Funds (Corpus Fund)</t>
  </si>
  <si>
    <t>0194.0100 : FDR out of Own Funds (Investment -other  Non Plan)</t>
  </si>
  <si>
    <t>0294.0200 : FDR  out of Own Funds (Investment-other Plan)</t>
  </si>
  <si>
    <t>FDR out of Own Funds (Investment -Others)</t>
  </si>
  <si>
    <t>0394.0300 : FDR out of own Fundss (Investment -Other, Other Schemes)</t>
  </si>
  <si>
    <t>SCHEDULE FOR EXPENDITURE INCURRED ON SPONSORED SCHEMES OF MYA&amp;S</t>
  </si>
  <si>
    <t>REMITTANCE TO UNITS/CENTRES BY HEAD OFFICE</t>
  </si>
  <si>
    <t xml:space="preserve"> SCHEDULE " VII (F)"</t>
  </si>
  <si>
    <t>OPENING BALANCE   TRANSFERRED WITHIN CENTRES</t>
  </si>
  <si>
    <t xml:space="preserve"> SCHEDULE "VII (G)"</t>
  </si>
  <si>
    <t xml:space="preserve"> SCHEDULE "V (A)"</t>
  </si>
  <si>
    <t>SCHEDULE FOR REFUND OF SURPLUS MONEY/LOANS (REFUND OF FUNDS TO MYAS FOR OTHER/SPONSORED SCHEMES)</t>
  </si>
  <si>
    <t xml:space="preserve"> SCHEDULE "VIII"</t>
  </si>
  <si>
    <t>SCHEDULE FOR PLAN SCHEMES OF SAI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</si>
</sst>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 * #,##0.00_ ;_ * \-#,##0.00_ ;_ * &quot;-&quot;??_ ;_ @_ "/>
    <numFmt numFmtId="165" formatCode="0.00_);\(0.00\)"/>
    <numFmt numFmtId="166" formatCode="0.0000_);\(0.0000\)"/>
    <numFmt numFmtId="167" formatCode="#,##0.00_);\-#,##0.00"/>
    <numFmt numFmtId="168" formatCode="0.0000"/>
    <numFmt numFmtId="169" formatCode="0.00_);\-0.00"/>
  </numFmts>
  <fonts count="43">
    <font>
      <sz val="10"/>
      <color indexed="8"/>
      <name val="MS Sans Serif"/>
      <family val="2"/>
    </font>
    <font>
      <sz val="10"/>
      <name val="Arial"/>
      <family val="2"/>
    </font>
    <font>
      <b/>
      <sz val="13.65"/>
      <color indexed="8"/>
      <name val="Arial"/>
      <family val="2"/>
    </font>
    <font>
      <b/>
      <sz val="10"/>
      <color indexed="8"/>
      <name val="MS Sans Serif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MS Sans Serif"/>
      <family val="2"/>
    </font>
    <font>
      <u val="single"/>
      <sz val="10"/>
      <color indexed="8"/>
      <name val="MS Sans Serif"/>
      <family val="2"/>
    </font>
    <font>
      <b/>
      <u val="single"/>
      <sz val="12"/>
      <color indexed="8"/>
      <name val="MS Sans Serif"/>
      <family val="2"/>
    </font>
    <font>
      <b/>
      <sz val="13.5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u val="single"/>
      <sz val="8.5"/>
      <color indexed="8"/>
      <name val="MS Sans Serif"/>
      <family val="2"/>
    </font>
    <font>
      <sz val="10"/>
      <color indexed="8"/>
      <name val="Times New Roman"/>
      <family val="1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3.5"/>
      <color indexed="8"/>
      <name val="MS Sans Serif"/>
      <family val="2"/>
    </font>
    <font>
      <b/>
      <sz val="13.5"/>
      <color indexed="8"/>
      <name val="Arial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2"/>
      <color indexed="8"/>
      <name val="MS Sans Serif"/>
      <family val="2"/>
    </font>
    <font>
      <sz val="12"/>
      <color indexed="8"/>
      <name val="MS Sans Serif"/>
      <family val="2"/>
    </font>
    <font>
      <sz val="8.5"/>
      <name val="MS Sans Serif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u val="single"/>
      <sz val="8.5"/>
      <color indexed="8"/>
      <name val="MS Sans Serif"/>
      <family val="2"/>
    </font>
    <font>
      <i/>
      <sz val="8.5"/>
      <color indexed="8"/>
      <name val="MS Sans Serif"/>
      <family val="2"/>
    </font>
    <font>
      <b/>
      <i/>
      <sz val="8.5"/>
      <color indexed="8"/>
      <name val="MS Sans Serif"/>
      <family val="2"/>
    </font>
    <font>
      <sz val="8"/>
      <name val="MS Sans Serif"/>
      <family val="2"/>
    </font>
    <font>
      <b/>
      <u val="singleAccounting"/>
      <sz val="9"/>
      <color indexed="8"/>
      <name val="Times New Roman"/>
      <family val="1"/>
    </font>
    <font>
      <b/>
      <u val="singleAccounting"/>
      <sz val="8.5"/>
      <color indexed="8"/>
      <name val="MS Sans Serif"/>
      <family val="2"/>
    </font>
    <font>
      <u val="single"/>
      <sz val="12"/>
      <color indexed="8"/>
      <name val="MS Sans Serif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Lucida Sans Typewriter"/>
      <family val="3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Arial"/>
      <family val="2"/>
    </font>
    <font>
      <u val="singleAccounting"/>
      <sz val="12"/>
      <color indexed="8"/>
      <name val="MS Sans Serif"/>
      <family val="2"/>
    </font>
    <font>
      <b/>
      <u val="singleAccounting"/>
      <sz val="12"/>
      <color indexed="8"/>
      <name val="MS Sans Serif"/>
      <family val="2"/>
    </font>
    <font>
      <b/>
      <u val="single"/>
      <sz val="13.5"/>
      <color indexed="8"/>
      <name val="MS Sans Serif"/>
      <family val="2"/>
    </font>
    <font>
      <u val="single"/>
      <sz val="12"/>
      <color indexed="8"/>
      <name val="Arial"/>
      <family val="2"/>
    </font>
    <font>
      <sz val="10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7">
    <xf numFmtId="0" fontId="0" fillId="0" borderId="0" xfId="0" applyNumberForma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ill="1" applyBorder="1" applyAlignment="1" applyProtection="1">
      <alignment/>
      <protection/>
    </xf>
    <xf numFmtId="0" fontId="0" fillId="0" borderId="1" xfId="0" applyNumberFormat="1" applyFill="1" applyBorder="1" applyAlignment="1" applyProtection="1">
      <alignment horizontal="center"/>
      <protection/>
    </xf>
    <xf numFmtId="0" fontId="7" fillId="0" borderId="1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0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/>
      <protection/>
    </xf>
    <xf numFmtId="43" fontId="3" fillId="0" borderId="1" xfId="18" applyFont="1" applyFill="1" applyBorder="1" applyAlignment="1" applyProtection="1">
      <alignment/>
      <protection/>
    </xf>
    <xf numFmtId="43" fontId="0" fillId="0" borderId="1" xfId="18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43" fontId="11" fillId="0" borderId="1" xfId="18" applyFont="1" applyBorder="1" applyAlignment="1">
      <alignment vertical="center"/>
    </xf>
    <xf numFmtId="43" fontId="0" fillId="2" borderId="1" xfId="18" applyFont="1" applyFill="1" applyBorder="1" applyAlignment="1" applyProtection="1">
      <alignment/>
      <protection/>
    </xf>
    <xf numFmtId="0" fontId="14" fillId="0" borderId="1" xfId="0" applyNumberFormat="1" applyFont="1" applyFill="1" applyBorder="1" applyAlignment="1" applyProtection="1">
      <alignment/>
      <protection/>
    </xf>
    <xf numFmtId="169" fontId="15" fillId="0" borderId="1" xfId="0" applyNumberFormat="1" applyFont="1" applyBorder="1" applyAlignment="1">
      <alignment horizontal="right" vertical="center"/>
    </xf>
    <xf numFmtId="167" fontId="15" fillId="0" borderId="1" xfId="0" applyNumberFormat="1" applyFont="1" applyBorder="1" applyAlignment="1">
      <alignment horizontal="right" vertical="center"/>
    </xf>
    <xf numFmtId="2" fontId="14" fillId="0" borderId="1" xfId="0" applyNumberFormat="1" applyFont="1" applyFill="1" applyBorder="1" applyAlignment="1" applyProtection="1">
      <alignment/>
      <protection/>
    </xf>
    <xf numFmtId="43" fontId="14" fillId="0" borderId="1" xfId="0" applyNumberFormat="1" applyFont="1" applyFill="1" applyBorder="1" applyAlignment="1" applyProtection="1">
      <alignment/>
      <protection/>
    </xf>
    <xf numFmtId="2" fontId="8" fillId="0" borderId="1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vertical="center"/>
    </xf>
    <xf numFmtId="43" fontId="16" fillId="0" borderId="1" xfId="18" applyFont="1" applyFill="1" applyBorder="1" applyAlignment="1" applyProtection="1">
      <alignment/>
      <protection/>
    </xf>
    <xf numFmtId="43" fontId="17" fillId="0" borderId="1" xfId="18" applyFont="1" applyFill="1" applyBorder="1" applyAlignment="1" applyProtection="1">
      <alignment/>
      <protection/>
    </xf>
    <xf numFmtId="0" fontId="18" fillId="0" borderId="1" xfId="0" applyNumberFormat="1" applyFont="1" applyFill="1" applyBorder="1" applyAlignment="1" applyProtection="1">
      <alignment/>
      <protection/>
    </xf>
    <xf numFmtId="43" fontId="7" fillId="0" borderId="1" xfId="18" applyFont="1" applyFill="1" applyBorder="1" applyAlignment="1" applyProtection="1">
      <alignment/>
      <protection/>
    </xf>
    <xf numFmtId="43" fontId="19" fillId="0" borderId="1" xfId="18" applyFont="1" applyFill="1" applyBorder="1" applyAlignment="1" applyProtection="1">
      <alignment/>
      <protection/>
    </xf>
    <xf numFmtId="43" fontId="18" fillId="0" borderId="1" xfId="18" applyFont="1" applyFill="1" applyBorder="1" applyAlignment="1" applyProtection="1">
      <alignment/>
      <protection/>
    </xf>
    <xf numFmtId="43" fontId="19" fillId="0" borderId="1" xfId="18" applyFont="1" applyFill="1" applyBorder="1" applyAlignment="1" applyProtection="1" quotePrefix="1">
      <alignment/>
      <protection/>
    </xf>
    <xf numFmtId="43" fontId="18" fillId="0" borderId="2" xfId="18" applyFont="1" applyFill="1" applyBorder="1" applyAlignment="1" applyProtection="1">
      <alignment/>
      <protection/>
    </xf>
    <xf numFmtId="43" fontId="20" fillId="0" borderId="1" xfId="18" applyFont="1" applyFill="1" applyBorder="1" applyAlignment="1" applyProtection="1">
      <alignment/>
      <protection/>
    </xf>
    <xf numFmtId="0" fontId="19" fillId="0" borderId="1" xfId="0" applyNumberFormat="1" applyFont="1" applyFill="1" applyBorder="1" applyAlignment="1" applyProtection="1">
      <alignment/>
      <protection/>
    </xf>
    <xf numFmtId="0" fontId="22" fillId="0" borderId="1" xfId="0" applyFont="1" applyBorder="1" applyAlignment="1">
      <alignment horizontal="left" vertical="center"/>
    </xf>
    <xf numFmtId="43" fontId="13" fillId="0" borderId="1" xfId="18" applyFont="1" applyFill="1" applyBorder="1" applyAlignment="1" applyProtection="1">
      <alignment/>
      <protection/>
    </xf>
    <xf numFmtId="43" fontId="13" fillId="0" borderId="1" xfId="18" applyFont="1" applyFill="1" applyBorder="1" applyAlignment="1" applyProtection="1">
      <alignment/>
      <protection/>
    </xf>
    <xf numFmtId="43" fontId="13" fillId="0" borderId="1" xfId="18" applyFont="1" applyFill="1" applyBorder="1" applyAlignment="1" applyProtection="1">
      <alignment horizontal="center"/>
      <protection/>
    </xf>
    <xf numFmtId="43" fontId="12" fillId="0" borderId="1" xfId="18" applyFont="1" applyFill="1" applyBorder="1" applyAlignment="1" applyProtection="1">
      <alignment/>
      <protection/>
    </xf>
    <xf numFmtId="43" fontId="23" fillId="0" borderId="1" xfId="18" applyFont="1" applyBorder="1" applyAlignment="1">
      <alignment vertical="center"/>
    </xf>
    <xf numFmtId="43" fontId="12" fillId="0" borderId="1" xfId="18" applyFont="1" applyFill="1" applyBorder="1" applyAlignment="1" applyProtection="1">
      <alignment/>
      <protection/>
    </xf>
    <xf numFmtId="43" fontId="12" fillId="2" borderId="1" xfId="18" applyFont="1" applyFill="1" applyBorder="1" applyAlignment="1" applyProtection="1">
      <alignment/>
      <protection/>
    </xf>
    <xf numFmtId="43" fontId="23" fillId="0" borderId="1" xfId="18" applyFont="1" applyBorder="1" applyAlignment="1">
      <alignment horizontal="left" vertical="center"/>
    </xf>
    <xf numFmtId="43" fontId="13" fillId="0" borderId="1" xfId="18" applyFont="1" applyFill="1" applyBorder="1" applyAlignment="1" applyProtection="1">
      <alignment vertical="justify"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166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NumberFormat="1" applyFont="1" applyFill="1" applyBorder="1" applyAlignment="1" applyProtection="1">
      <alignment/>
      <protection/>
    </xf>
    <xf numFmtId="0" fontId="23" fillId="0" borderId="1" xfId="0" applyNumberFormat="1" applyFont="1" applyFill="1" applyBorder="1" applyAlignment="1" applyProtection="1">
      <alignment/>
      <protection/>
    </xf>
    <xf numFmtId="0" fontId="10" fillId="0" borderId="1" xfId="0" applyFont="1" applyBorder="1" applyAlignment="1">
      <alignment horizontal="left" vertical="center"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/>
      <protection/>
    </xf>
    <xf numFmtId="0" fontId="13" fillId="0" borderId="1" xfId="0" applyFont="1" applyBorder="1" applyAlignment="1">
      <alignment vertical="center"/>
    </xf>
    <xf numFmtId="43" fontId="13" fillId="0" borderId="1" xfId="18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43" fontId="12" fillId="0" borderId="1" xfId="18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2" fontId="23" fillId="0" borderId="1" xfId="0" applyNumberFormat="1" applyFont="1" applyFill="1" applyBorder="1" applyAlignment="1" applyProtection="1">
      <alignment/>
      <protection/>
    </xf>
    <xf numFmtId="43" fontId="13" fillId="0" borderId="1" xfId="0" applyNumberFormat="1" applyFont="1" applyBorder="1" applyAlignment="1">
      <alignment vertical="center"/>
    </xf>
    <xf numFmtId="0" fontId="23" fillId="0" borderId="1" xfId="0" applyNumberFormat="1" applyFont="1" applyFill="1" applyBorder="1" applyAlignment="1" applyProtection="1">
      <alignment horizontal="center"/>
      <protection/>
    </xf>
    <xf numFmtId="0" fontId="12" fillId="0" borderId="1" xfId="0" applyFont="1" applyBorder="1" applyAlignment="1">
      <alignment vertical="center"/>
    </xf>
    <xf numFmtId="0" fontId="10" fillId="0" borderId="1" xfId="0" applyNumberFormat="1" applyFont="1" applyFill="1" applyBorder="1" applyAlignment="1" applyProtection="1">
      <alignment horizontal="center"/>
      <protection/>
    </xf>
    <xf numFmtId="0" fontId="24" fillId="0" borderId="1" xfId="0" applyNumberFormat="1" applyFont="1" applyFill="1" applyBorder="1" applyAlignment="1" applyProtection="1">
      <alignment/>
      <protection/>
    </xf>
    <xf numFmtId="0" fontId="25" fillId="0" borderId="1" xfId="0" applyNumberFormat="1" applyFont="1" applyFill="1" applyBorder="1" applyAlignment="1" applyProtection="1">
      <alignment/>
      <protection/>
    </xf>
    <xf numFmtId="0" fontId="25" fillId="0" borderId="1" xfId="0" applyNumberFormat="1" applyFont="1" applyFill="1" applyBorder="1" applyAlignment="1" applyProtection="1">
      <alignment horizontal="center"/>
      <protection/>
    </xf>
    <xf numFmtId="0" fontId="12" fillId="0" borderId="1" xfId="0" applyNumberFormat="1" applyFont="1" applyFill="1" applyBorder="1" applyAlignment="1" applyProtection="1">
      <alignment/>
      <protection/>
    </xf>
    <xf numFmtId="43" fontId="23" fillId="0" borderId="1" xfId="0" applyNumberFormat="1" applyFont="1" applyFill="1" applyBorder="1" applyAlignment="1" applyProtection="1">
      <alignment/>
      <protection/>
    </xf>
    <xf numFmtId="164" fontId="23" fillId="0" borderId="1" xfId="0" applyNumberFormat="1" applyFont="1" applyFill="1" applyBorder="1" applyAlignment="1" applyProtection="1">
      <alignment/>
      <protection/>
    </xf>
    <xf numFmtId="166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6" fontId="13" fillId="0" borderId="1" xfId="0" applyNumberFormat="1" applyFont="1" applyBorder="1" applyAlignment="1">
      <alignment horizontal="left" vertical="center"/>
    </xf>
    <xf numFmtId="0" fontId="26" fillId="0" borderId="1" xfId="0" applyNumberFormat="1" applyFont="1" applyFill="1" applyBorder="1" applyAlignment="1" applyProtection="1">
      <alignment/>
      <protection/>
    </xf>
    <xf numFmtId="0" fontId="26" fillId="0" borderId="1" xfId="0" applyNumberFormat="1" applyFont="1" applyFill="1" applyBorder="1" applyAlignment="1" applyProtection="1">
      <alignment horizontal="center"/>
      <protection/>
    </xf>
    <xf numFmtId="0" fontId="27" fillId="0" borderId="1" xfId="0" applyFont="1" applyBorder="1" applyAlignment="1">
      <alignment horizontal="left" vertical="center"/>
    </xf>
    <xf numFmtId="2" fontId="13" fillId="0" borderId="1" xfId="0" applyNumberFormat="1" applyFont="1" applyFill="1" applyBorder="1" applyAlignment="1" applyProtection="1">
      <alignment/>
      <protection/>
    </xf>
    <xf numFmtId="43" fontId="13" fillId="0" borderId="1" xfId="0" applyNumberFormat="1" applyFont="1" applyFill="1" applyBorder="1" applyAlignment="1" applyProtection="1">
      <alignment/>
      <protection/>
    </xf>
    <xf numFmtId="43" fontId="29" fillId="0" borderId="1" xfId="18" applyFont="1" applyBorder="1" applyAlignment="1">
      <alignment vertical="center"/>
    </xf>
    <xf numFmtId="43" fontId="30" fillId="0" borderId="1" xfId="18" applyFont="1" applyFill="1" applyBorder="1" applyAlignment="1" applyProtection="1">
      <alignment/>
      <protection/>
    </xf>
    <xf numFmtId="0" fontId="19" fillId="0" borderId="1" xfId="0" applyFont="1" applyBorder="1" applyAlignment="1">
      <alignment vertical="center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 vertical="center"/>
    </xf>
    <xf numFmtId="43" fontId="0" fillId="0" borderId="1" xfId="18" applyFont="1" applyBorder="1" applyAlignment="1">
      <alignment horizontal="right" vertical="center"/>
    </xf>
    <xf numFmtId="43" fontId="0" fillId="0" borderId="1" xfId="0" applyNumberFormat="1" applyFont="1" applyBorder="1" applyAlignment="1">
      <alignment vertical="center"/>
    </xf>
    <xf numFmtId="0" fontId="0" fillId="0" borderId="1" xfId="0" applyNumberFormat="1" applyFont="1" applyFill="1" applyBorder="1" applyAlignment="1" applyProtection="1">
      <alignment vertical="center"/>
      <protection/>
    </xf>
    <xf numFmtId="43" fontId="0" fillId="0" borderId="1" xfId="18" applyFont="1" applyFill="1" applyBorder="1" applyAlignment="1" applyProtection="1">
      <alignment horizontal="right" vertical="center"/>
      <protection/>
    </xf>
    <xf numFmtId="43" fontId="0" fillId="0" borderId="1" xfId="0" applyNumberFormat="1" applyFont="1" applyFill="1" applyBorder="1" applyAlignment="1" applyProtection="1">
      <alignment vertical="center"/>
      <protection/>
    </xf>
    <xf numFmtId="43" fontId="3" fillId="2" borderId="1" xfId="18" applyFont="1" applyFill="1" applyBorder="1" applyAlignment="1">
      <alignment horizontal="right" vertical="center"/>
    </xf>
    <xf numFmtId="43" fontId="3" fillId="0" borderId="1" xfId="18" applyFont="1" applyBorder="1" applyAlignment="1">
      <alignment horizontal="right" vertical="center"/>
    </xf>
    <xf numFmtId="43" fontId="3" fillId="2" borderId="1" xfId="18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/>
      <protection/>
    </xf>
    <xf numFmtId="166" fontId="5" fillId="0" borderId="1" xfId="0" applyNumberFormat="1" applyFont="1" applyBorder="1" applyAlignment="1">
      <alignment horizontal="left" vertical="center"/>
    </xf>
    <xf numFmtId="49" fontId="0" fillId="0" borderId="1" xfId="0" applyNumberFormat="1" applyFont="1" applyFill="1" applyBorder="1" applyAlignment="1" applyProtection="1">
      <alignment/>
      <protection/>
    </xf>
    <xf numFmtId="49" fontId="0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8" fontId="0" fillId="0" borderId="1" xfId="0" applyNumberFormat="1" applyFont="1" applyFill="1" applyBorder="1" applyAlignment="1" applyProtection="1">
      <alignment/>
      <protection/>
    </xf>
    <xf numFmtId="0" fontId="19" fillId="0" borderId="1" xfId="0" applyNumberFormat="1" applyFont="1" applyFill="1" applyBorder="1" applyAlignment="1" applyProtection="1">
      <alignment horizontal="center"/>
      <protection/>
    </xf>
    <xf numFmtId="0" fontId="1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1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8" fillId="0" borderId="1" xfId="0" applyFont="1" applyBorder="1" applyAlignment="1">
      <alignment vertical="center"/>
    </xf>
    <xf numFmtId="0" fontId="18" fillId="0" borderId="1" xfId="0" applyNumberFormat="1" applyFont="1" applyFill="1" applyBorder="1" applyAlignment="1" applyProtection="1">
      <alignment horizontal="center"/>
      <protection/>
    </xf>
    <xf numFmtId="0" fontId="19" fillId="0" borderId="1" xfId="0" applyFont="1" applyBorder="1" applyAlignment="1">
      <alignment horizontal="center" vertical="center"/>
    </xf>
    <xf numFmtId="43" fontId="17" fillId="2" borderId="1" xfId="18" applyFont="1" applyFill="1" applyBorder="1" applyAlignment="1" applyProtection="1">
      <alignment/>
      <protection/>
    </xf>
    <xf numFmtId="43" fontId="16" fillId="2" borderId="1" xfId="18" applyFont="1" applyFill="1" applyBorder="1" applyAlignment="1" applyProtection="1">
      <alignment/>
      <protection/>
    </xf>
    <xf numFmtId="0" fontId="31" fillId="0" borderId="1" xfId="0" applyNumberFormat="1" applyFont="1" applyFill="1" applyBorder="1" applyAlignment="1" applyProtection="1">
      <alignment/>
      <protection/>
    </xf>
    <xf numFmtId="2" fontId="19" fillId="0" borderId="1" xfId="0" applyNumberFormat="1" applyFont="1" applyFill="1" applyBorder="1" applyAlignment="1" applyProtection="1">
      <alignment/>
      <protection/>
    </xf>
    <xf numFmtId="2" fontId="31" fillId="0" borderId="1" xfId="0" applyNumberFormat="1" applyFont="1" applyFill="1" applyBorder="1" applyAlignment="1" applyProtection="1">
      <alignment/>
      <protection/>
    </xf>
    <xf numFmtId="2" fontId="16" fillId="0" borderId="1" xfId="0" applyNumberFormat="1" applyFont="1" applyFill="1" applyBorder="1" applyAlignment="1" applyProtection="1">
      <alignment/>
      <protection/>
    </xf>
    <xf numFmtId="43" fontId="19" fillId="0" borderId="1" xfId="18" applyFont="1" applyBorder="1" applyAlignment="1">
      <alignment horizontal="right" vertical="center"/>
    </xf>
    <xf numFmtId="0" fontId="32" fillId="0" borderId="1" xfId="0" applyFont="1" applyBorder="1" applyAlignment="1">
      <alignment vertical="center"/>
    </xf>
    <xf numFmtId="43" fontId="18" fillId="0" borderId="1" xfId="0" applyNumberFormat="1" applyFont="1" applyFill="1" applyBorder="1" applyAlignment="1" applyProtection="1">
      <alignment/>
      <protection/>
    </xf>
    <xf numFmtId="43" fontId="19" fillId="0" borderId="3" xfId="18" applyFont="1" applyFill="1" applyBorder="1" applyAlignment="1" applyProtection="1">
      <alignment/>
      <protection/>
    </xf>
    <xf numFmtId="0" fontId="19" fillId="0" borderId="3" xfId="0" applyNumberFormat="1" applyFont="1" applyFill="1" applyBorder="1" applyAlignment="1" applyProtection="1">
      <alignment/>
      <protection/>
    </xf>
    <xf numFmtId="43" fontId="19" fillId="0" borderId="1" xfId="0" applyNumberFormat="1" applyFont="1" applyFill="1" applyBorder="1" applyAlignment="1" applyProtection="1">
      <alignment/>
      <protection/>
    </xf>
    <xf numFmtId="0" fontId="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43" fontId="19" fillId="0" borderId="1" xfId="18" applyFont="1" applyFill="1" applyBorder="1" applyAlignment="1" applyProtection="1">
      <alignment horizontal="right" vertical="center"/>
      <protection/>
    </xf>
    <xf numFmtId="2" fontId="18" fillId="0" borderId="1" xfId="0" applyNumberFormat="1" applyFont="1" applyFill="1" applyBorder="1" applyAlignment="1" applyProtection="1">
      <alignment/>
      <protection/>
    </xf>
    <xf numFmtId="43" fontId="19" fillId="0" borderId="1" xfId="0" applyNumberFormat="1" applyFont="1" applyBorder="1" applyAlignment="1">
      <alignment vertical="center"/>
    </xf>
    <xf numFmtId="43" fontId="18" fillId="2" borderId="1" xfId="18" applyFont="1" applyFill="1" applyBorder="1" applyAlignment="1" applyProtection="1">
      <alignment/>
      <protection/>
    </xf>
    <xf numFmtId="43" fontId="18" fillId="0" borderId="1" xfId="18" applyFont="1" applyBorder="1" applyAlignment="1">
      <alignment horizontal="right" vertical="center"/>
    </xf>
    <xf numFmtId="0" fontId="18" fillId="2" borderId="1" xfId="0" applyNumberFormat="1" applyFont="1" applyFill="1" applyBorder="1" applyAlignment="1" applyProtection="1">
      <alignment/>
      <protection/>
    </xf>
    <xf numFmtId="165" fontId="18" fillId="0" borderId="1" xfId="0" applyNumberFormat="1" applyFont="1" applyFill="1" applyBorder="1" applyAlignment="1" applyProtection="1">
      <alignment/>
      <protection/>
    </xf>
    <xf numFmtId="43" fontId="19" fillId="2" borderId="1" xfId="18" applyFont="1" applyFill="1" applyBorder="1" applyAlignment="1" applyProtection="1">
      <alignment/>
      <protection/>
    </xf>
    <xf numFmtId="165" fontId="18" fillId="0" borderId="1" xfId="0" applyNumberFormat="1" applyFont="1" applyBorder="1" applyAlignment="1">
      <alignment horizontal="right" vertical="center"/>
    </xf>
    <xf numFmtId="166" fontId="7" fillId="0" borderId="1" xfId="0" applyNumberFormat="1" applyFont="1" applyBorder="1" applyAlignment="1">
      <alignment horizontal="left" vertical="center"/>
    </xf>
    <xf numFmtId="43" fontId="33" fillId="0" borderId="1" xfId="18" applyFont="1" applyFill="1" applyBorder="1" applyAlignment="1" applyProtection="1">
      <alignment/>
      <protection/>
    </xf>
    <xf numFmtId="43" fontId="34" fillId="0" borderId="1" xfId="18" applyFont="1" applyBorder="1" applyAlignment="1">
      <alignment vertical="center"/>
    </xf>
    <xf numFmtId="43" fontId="34" fillId="0" borderId="1" xfId="18" applyFont="1" applyFill="1" applyBorder="1" applyAlignment="1" applyProtection="1">
      <alignment/>
      <protection/>
    </xf>
    <xf numFmtId="168" fontId="19" fillId="0" borderId="1" xfId="0" applyNumberFormat="1" applyFont="1" applyBorder="1" applyAlignment="1">
      <alignment horizontal="left" vertical="center"/>
    </xf>
    <xf numFmtId="168" fontId="19" fillId="0" borderId="1" xfId="0" applyNumberFormat="1" applyFont="1" applyBorder="1" applyAlignment="1">
      <alignment vertical="center"/>
    </xf>
    <xf numFmtId="0" fontId="19" fillId="0" borderId="1" xfId="0" applyNumberFormat="1" applyFont="1" applyFill="1" applyBorder="1" applyAlignment="1" applyProtection="1">
      <alignment vertical="center"/>
      <protection/>
    </xf>
    <xf numFmtId="43" fontId="19" fillId="0" borderId="1" xfId="18" applyFont="1" applyBorder="1" applyAlignment="1">
      <alignment vertical="center"/>
    </xf>
    <xf numFmtId="43" fontId="19" fillId="0" borderId="1" xfId="18" applyFont="1" applyBorder="1" applyAlignment="1">
      <alignment horizontal="left" vertical="center"/>
    </xf>
    <xf numFmtId="43" fontId="31" fillId="0" borderId="1" xfId="18" applyFont="1" applyFill="1" applyBorder="1" applyAlignment="1" applyProtection="1">
      <alignment/>
      <protection/>
    </xf>
    <xf numFmtId="0" fontId="34" fillId="0" borderId="1" xfId="0" applyNumberFormat="1" applyFont="1" applyFill="1" applyBorder="1" applyAlignment="1" applyProtection="1">
      <alignment/>
      <protection/>
    </xf>
    <xf numFmtId="0" fontId="32" fillId="0" borderId="1" xfId="0" applyNumberFormat="1" applyFont="1" applyFill="1" applyBorder="1" applyAlignment="1" applyProtection="1">
      <alignment/>
      <protection/>
    </xf>
    <xf numFmtId="168" fontId="19" fillId="0" borderId="1" xfId="0" applyNumberFormat="1" applyFont="1" applyFill="1" applyBorder="1" applyAlignment="1" applyProtection="1">
      <alignment horizontal="left"/>
      <protection/>
    </xf>
    <xf numFmtId="2" fontId="34" fillId="0" borderId="1" xfId="0" applyNumberFormat="1" applyFont="1" applyFill="1" applyBorder="1" applyAlignment="1" applyProtection="1">
      <alignment/>
      <protection/>
    </xf>
    <xf numFmtId="0" fontId="35" fillId="0" borderId="1" xfId="0" applyFont="1" applyBorder="1" applyAlignment="1">
      <alignment horizontal="left" vertical="center"/>
    </xf>
    <xf numFmtId="0" fontId="34" fillId="0" borderId="1" xfId="0" applyNumberFormat="1" applyFont="1" applyFill="1" applyBorder="1" applyAlignment="1" applyProtection="1">
      <alignment horizontal="center"/>
      <protection/>
    </xf>
    <xf numFmtId="43" fontId="18" fillId="2" borderId="1" xfId="18" applyFont="1" applyFill="1" applyBorder="1" applyAlignment="1">
      <alignment horizontal="right" vertical="center"/>
    </xf>
    <xf numFmtId="0" fontId="35" fillId="0" borderId="1" xfId="0" applyNumberFormat="1" applyFont="1" applyFill="1" applyBorder="1" applyAlignment="1" applyProtection="1">
      <alignment/>
      <protection/>
    </xf>
    <xf numFmtId="43" fontId="19" fillId="0" borderId="1" xfId="18" applyFont="1" applyFill="1" applyBorder="1" applyAlignment="1" applyProtection="1">
      <alignment horizontal="left"/>
      <protection/>
    </xf>
    <xf numFmtId="43" fontId="18" fillId="0" borderId="1" xfId="18" applyFont="1" applyFill="1" applyBorder="1" applyAlignment="1" applyProtection="1">
      <alignment horizontal="right"/>
      <protection/>
    </xf>
    <xf numFmtId="43" fontId="18" fillId="0" borderId="1" xfId="18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43" fontId="19" fillId="0" borderId="1" xfId="0" applyNumberFormat="1" applyFont="1" applyFill="1" applyBorder="1" applyAlignment="1" applyProtection="1">
      <alignment vertical="center"/>
      <protection/>
    </xf>
    <xf numFmtId="165" fontId="18" fillId="2" borderId="1" xfId="0" applyNumberFormat="1" applyFont="1" applyFill="1" applyBorder="1" applyAlignment="1" applyProtection="1">
      <alignment/>
      <protection/>
    </xf>
    <xf numFmtId="43" fontId="19" fillId="0" borderId="1" xfId="18" applyFont="1" applyFill="1" applyBorder="1" applyAlignment="1" applyProtection="1">
      <alignment vertical="justify"/>
      <protection/>
    </xf>
    <xf numFmtId="0" fontId="36" fillId="0" borderId="1" xfId="0" applyNumberFormat="1" applyFont="1" applyFill="1" applyBorder="1" applyAlignment="1" applyProtection="1">
      <alignment/>
      <protection/>
    </xf>
    <xf numFmtId="165" fontId="19" fillId="0" borderId="1" xfId="0" applyNumberFormat="1" applyFont="1" applyBorder="1" applyAlignment="1">
      <alignment horizontal="right" vertical="center"/>
    </xf>
    <xf numFmtId="166" fontId="19" fillId="0" borderId="1" xfId="0" applyNumberFormat="1" applyFont="1" applyBorder="1" applyAlignment="1">
      <alignment horizontal="left" vertical="center"/>
    </xf>
    <xf numFmtId="43" fontId="34" fillId="0" borderId="1" xfId="18" applyFont="1" applyBorder="1" applyAlignment="1">
      <alignment horizontal="left" vertical="center"/>
    </xf>
    <xf numFmtId="169" fontId="19" fillId="0" borderId="1" xfId="0" applyNumberFormat="1" applyFont="1" applyFill="1" applyBorder="1" applyAlignment="1" applyProtection="1">
      <alignment horizontal="right" vertical="center"/>
      <protection/>
    </xf>
    <xf numFmtId="43" fontId="18" fillId="0" borderId="1" xfId="18" applyFont="1" applyBorder="1" applyAlignment="1">
      <alignment horizontal="left" vertical="center"/>
    </xf>
    <xf numFmtId="2" fontId="22" fillId="0" borderId="1" xfId="0" applyNumberFormat="1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left" vertical="center"/>
    </xf>
    <xf numFmtId="2" fontId="7" fillId="0" borderId="1" xfId="0" applyNumberFormat="1" applyFont="1" applyFill="1" applyBorder="1" applyAlignment="1" applyProtection="1">
      <alignment/>
      <protection/>
    </xf>
    <xf numFmtId="2" fontId="7" fillId="0" borderId="1" xfId="0" applyNumberFormat="1" applyFont="1" applyFill="1" applyBorder="1" applyAlignment="1" applyProtection="1">
      <alignment horizontal="right"/>
      <protection/>
    </xf>
    <xf numFmtId="2" fontId="7" fillId="0" borderId="1" xfId="0" applyNumberFormat="1" applyFont="1" applyFill="1" applyBorder="1" applyAlignment="1" applyProtection="1">
      <alignment horizontal="left"/>
      <protection/>
    </xf>
    <xf numFmtId="2" fontId="7" fillId="0" borderId="1" xfId="0" applyNumberFormat="1" applyFont="1" applyFill="1" applyBorder="1" applyAlignment="1" applyProtection="1">
      <alignment horizontal="center"/>
      <protection/>
    </xf>
    <xf numFmtId="2" fontId="35" fillId="0" borderId="1" xfId="0" applyNumberFormat="1" applyFont="1" applyBorder="1" applyAlignment="1">
      <alignment vertical="center"/>
    </xf>
    <xf numFmtId="2" fontId="18" fillId="0" borderId="1" xfId="0" applyNumberFormat="1" applyFont="1" applyFill="1" applyBorder="1" applyAlignment="1" applyProtection="1">
      <alignment horizontal="center"/>
      <protection/>
    </xf>
    <xf numFmtId="2" fontId="19" fillId="0" borderId="1" xfId="0" applyNumberFormat="1" applyFont="1" applyFill="1" applyBorder="1" applyAlignment="1" applyProtection="1">
      <alignment horizontal="center"/>
      <protection/>
    </xf>
    <xf numFmtId="2" fontId="19" fillId="0" borderId="1" xfId="0" applyNumberFormat="1" applyFont="1" applyBorder="1" applyAlignment="1">
      <alignment vertical="center"/>
    </xf>
    <xf numFmtId="2" fontId="37" fillId="0" borderId="1" xfId="0" applyNumberFormat="1" applyFont="1" applyBorder="1" applyAlignment="1">
      <alignment horizontal="right" vertical="center"/>
    </xf>
    <xf numFmtId="43" fontId="19" fillId="0" borderId="1" xfId="18" applyFont="1" applyFill="1" applyBorder="1" applyAlignment="1" applyProtection="1">
      <alignment horizontal="right"/>
      <protection/>
    </xf>
    <xf numFmtId="43" fontId="19" fillId="0" borderId="1" xfId="18" applyFont="1" applyFill="1" applyBorder="1" applyAlignment="1" applyProtection="1">
      <alignment horizontal="center"/>
      <protection/>
    </xf>
    <xf numFmtId="2" fontId="18" fillId="0" borderId="1" xfId="0" applyNumberFormat="1" applyFont="1" applyFill="1" applyBorder="1" applyAlignment="1" applyProtection="1">
      <alignment vertical="center"/>
      <protection/>
    </xf>
    <xf numFmtId="2" fontId="18" fillId="0" borderId="1" xfId="0" applyNumberFormat="1" applyFont="1" applyBorder="1" applyAlignment="1">
      <alignment horizontal="left" vertical="center"/>
    </xf>
    <xf numFmtId="43" fontId="18" fillId="0" borderId="1" xfId="18" applyFont="1" applyBorder="1" applyAlignment="1">
      <alignment vertical="center"/>
    </xf>
    <xf numFmtId="43" fontId="7" fillId="0" borderId="1" xfId="18" applyFont="1" applyBorder="1" applyAlignment="1">
      <alignment vertical="center"/>
    </xf>
    <xf numFmtId="2" fontId="21" fillId="0" borderId="1" xfId="0" applyNumberFormat="1" applyFont="1" applyBorder="1" applyAlignment="1">
      <alignment horizontal="left" vertical="center"/>
    </xf>
    <xf numFmtId="2" fontId="19" fillId="0" borderId="1" xfId="0" applyNumberFormat="1" applyFont="1" applyFill="1" applyBorder="1" applyAlignment="1" applyProtection="1">
      <alignment vertical="center"/>
      <protection/>
    </xf>
    <xf numFmtId="43" fontId="19" fillId="0" borderId="1" xfId="18" applyFont="1" applyFill="1" applyBorder="1" applyAlignment="1" applyProtection="1">
      <alignment vertical="center"/>
      <protection/>
    </xf>
    <xf numFmtId="43" fontId="35" fillId="0" borderId="1" xfId="18" applyFont="1" applyBorder="1" applyAlignment="1">
      <alignment horizontal="left" vertical="center"/>
    </xf>
    <xf numFmtId="43" fontId="19" fillId="3" borderId="1" xfId="18" applyFont="1" applyFill="1" applyBorder="1" applyAlignment="1" applyProtection="1">
      <alignment/>
      <protection/>
    </xf>
    <xf numFmtId="43" fontId="19" fillId="0" borderId="1" xfId="0" applyNumberFormat="1" applyFont="1" applyBorder="1" applyAlignment="1">
      <alignment horizontal="left" vertical="center"/>
    </xf>
    <xf numFmtId="0" fontId="37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right" vertical="center"/>
    </xf>
    <xf numFmtId="0" fontId="35" fillId="0" borderId="1" xfId="0" applyFont="1" applyBorder="1" applyAlignment="1">
      <alignment vertical="center"/>
    </xf>
    <xf numFmtId="43" fontId="37" fillId="0" borderId="1" xfId="18" applyFont="1" applyBorder="1" applyAlignment="1">
      <alignment horizontal="right" vertical="center"/>
    </xf>
    <xf numFmtId="43" fontId="19" fillId="2" borderId="1" xfId="18" applyFont="1" applyFill="1" applyBorder="1" applyAlignment="1" applyProtection="1">
      <alignment horizontal="right"/>
      <protection/>
    </xf>
    <xf numFmtId="43" fontId="38" fillId="0" borderId="1" xfId="18" applyFont="1" applyFill="1" applyBorder="1" applyAlignment="1" applyProtection="1">
      <alignment/>
      <protection/>
    </xf>
    <xf numFmtId="43" fontId="39" fillId="2" borderId="1" xfId="18" applyFont="1" applyFill="1" applyBorder="1" applyAlignment="1" applyProtection="1">
      <alignment/>
      <protection/>
    </xf>
    <xf numFmtId="43" fontId="18" fillId="0" borderId="2" xfId="0" applyNumberFormat="1" applyFont="1" applyFill="1" applyBorder="1" applyAlignment="1" applyProtection="1">
      <alignment/>
      <protection/>
    </xf>
    <xf numFmtId="0" fontId="31" fillId="0" borderId="1" xfId="0" applyFont="1" applyBorder="1" applyAlignment="1">
      <alignment horizontal="left" vertical="center"/>
    </xf>
    <xf numFmtId="43" fontId="16" fillId="2" borderId="1" xfId="18" applyFont="1" applyFill="1" applyBorder="1" applyAlignment="1" applyProtection="1">
      <alignment horizontal="center"/>
      <protection/>
    </xf>
    <xf numFmtId="43" fontId="17" fillId="2" borderId="1" xfId="18" applyFont="1" applyFill="1" applyBorder="1" applyAlignment="1" applyProtection="1">
      <alignment horizontal="center"/>
      <protection/>
    </xf>
    <xf numFmtId="0" fontId="37" fillId="0" borderId="1" xfId="0" applyFont="1" applyBorder="1" applyAlignment="1">
      <alignment horizontal="left" vertical="center"/>
    </xf>
    <xf numFmtId="0" fontId="37" fillId="0" borderId="1" xfId="0" applyNumberFormat="1" applyFont="1" applyFill="1" applyBorder="1" applyAlignment="1" applyProtection="1">
      <alignment horizontal="left" vertical="center"/>
      <protection/>
    </xf>
    <xf numFmtId="0" fontId="40" fillId="0" borderId="1" xfId="0" applyNumberFormat="1" applyFont="1" applyFill="1" applyBorder="1" applyAlignment="1" applyProtection="1">
      <alignment horizontal="center"/>
      <protection/>
    </xf>
    <xf numFmtId="0" fontId="41" fillId="0" borderId="1" xfId="0" applyFont="1" applyBorder="1" applyAlignment="1">
      <alignment vertical="center"/>
    </xf>
    <xf numFmtId="43" fontId="19" fillId="0" borderId="4" xfId="18" applyFont="1" applyFill="1" applyBorder="1" applyAlignment="1" applyProtection="1">
      <alignment/>
      <protection/>
    </xf>
    <xf numFmtId="2" fontId="9" fillId="0" borderId="1" xfId="0" applyNumberFormat="1" applyFont="1" applyBorder="1" applyAlignment="1">
      <alignment horizontal="left" vertical="center"/>
    </xf>
    <xf numFmtId="2" fontId="11" fillId="0" borderId="1" xfId="0" applyNumberFormat="1" applyFont="1" applyFill="1" applyBorder="1" applyAlignment="1" applyProtection="1">
      <alignment/>
      <protection/>
    </xf>
    <xf numFmtId="2" fontId="4" fillId="0" borderId="1" xfId="0" applyNumberFormat="1" applyFont="1" applyFill="1" applyBorder="1" applyAlignment="1" applyProtection="1">
      <alignment/>
      <protection/>
    </xf>
    <xf numFmtId="2" fontId="9" fillId="0" borderId="1" xfId="0" applyNumberFormat="1" applyFont="1" applyFill="1" applyBorder="1" applyAlignment="1" applyProtection="1">
      <alignment/>
      <protection/>
    </xf>
    <xf numFmtId="2" fontId="9" fillId="0" borderId="1" xfId="0" applyNumberFormat="1" applyFont="1" applyFill="1" applyBorder="1" applyAlignment="1" applyProtection="1">
      <alignment horizontal="right"/>
      <protection/>
    </xf>
    <xf numFmtId="2" fontId="9" fillId="0" borderId="1" xfId="0" applyNumberFormat="1" applyFont="1" applyFill="1" applyBorder="1" applyAlignment="1" applyProtection="1">
      <alignment horizontal="left"/>
      <protection/>
    </xf>
    <xf numFmtId="2" fontId="9" fillId="0" borderId="1" xfId="0" applyNumberFormat="1" applyFont="1" applyFill="1" applyBorder="1" applyAlignment="1" applyProtection="1">
      <alignment horizontal="center"/>
      <protection/>
    </xf>
    <xf numFmtId="2" fontId="4" fillId="0" borderId="1" xfId="0" applyNumberFormat="1" applyFont="1" applyBorder="1" applyAlignment="1">
      <alignment vertical="center"/>
    </xf>
    <xf numFmtId="2" fontId="4" fillId="0" borderId="1" xfId="0" applyNumberFormat="1" applyFont="1" applyFill="1" applyBorder="1" applyAlignment="1" applyProtection="1">
      <alignment horizontal="center"/>
      <protection/>
    </xf>
    <xf numFmtId="2" fontId="11" fillId="0" borderId="1" xfId="0" applyNumberFormat="1" applyFont="1" applyFill="1" applyBorder="1" applyAlignment="1" applyProtection="1">
      <alignment horizontal="center"/>
      <protection/>
    </xf>
    <xf numFmtId="2" fontId="11" fillId="0" borderId="1" xfId="0" applyNumberFormat="1" applyFont="1" applyBorder="1" applyAlignment="1">
      <alignment vertical="center"/>
    </xf>
    <xf numFmtId="43" fontId="11" fillId="0" borderId="1" xfId="18" applyFont="1" applyFill="1" applyBorder="1" applyAlignment="1" applyProtection="1">
      <alignment/>
      <protection/>
    </xf>
    <xf numFmtId="2" fontId="11" fillId="0" borderId="1" xfId="0" applyNumberFormat="1" applyFont="1" applyBorder="1" applyAlignment="1">
      <alignment horizontal="right" vertical="center"/>
    </xf>
    <xf numFmtId="43" fontId="11" fillId="0" borderId="1" xfId="18" applyFont="1" applyFill="1" applyBorder="1" applyAlignment="1" applyProtection="1">
      <alignment horizontal="right"/>
      <protection/>
    </xf>
    <xf numFmtId="43" fontId="11" fillId="0" borderId="1" xfId="18" applyFont="1" applyFill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>
      <alignment vertical="center"/>
      <protection/>
    </xf>
    <xf numFmtId="2" fontId="4" fillId="0" borderId="1" xfId="0" applyNumberFormat="1" applyFont="1" applyBorder="1" applyAlignment="1">
      <alignment horizontal="left" vertical="center"/>
    </xf>
    <xf numFmtId="43" fontId="4" fillId="0" borderId="1" xfId="18" applyFont="1" applyBorder="1" applyAlignment="1">
      <alignment vertical="center"/>
    </xf>
    <xf numFmtId="43" fontId="9" fillId="0" borderId="1" xfId="18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43" fontId="4" fillId="0" borderId="1" xfId="18" applyFont="1" applyFill="1" applyBorder="1" applyAlignment="1" applyProtection="1">
      <alignment/>
      <protection/>
    </xf>
    <xf numFmtId="2" fontId="11" fillId="0" borderId="1" xfId="0" applyNumberFormat="1" applyFont="1" applyFill="1" applyBorder="1" applyAlignment="1" applyProtection="1">
      <alignment vertical="center"/>
      <protection/>
    </xf>
    <xf numFmtId="43" fontId="4" fillId="0" borderId="1" xfId="18" applyFont="1" applyBorder="1" applyAlignment="1">
      <alignment horizontal="left" vertical="center"/>
    </xf>
    <xf numFmtId="43" fontId="11" fillId="0" borderId="1" xfId="18" applyFont="1" applyBorder="1" applyAlignment="1">
      <alignment horizontal="left" vertical="center"/>
    </xf>
    <xf numFmtId="43" fontId="11" fillId="0" borderId="1" xfId="18" applyFont="1" applyBorder="1" applyAlignment="1">
      <alignment horizontal="right" vertical="center"/>
    </xf>
    <xf numFmtId="0" fontId="11" fillId="0" borderId="1" xfId="0" applyNumberFormat="1" applyFont="1" applyFill="1" applyBorder="1" applyAlignment="1" applyProtection="1">
      <alignment/>
      <protection/>
    </xf>
    <xf numFmtId="2" fontId="42" fillId="0" borderId="1" xfId="0" applyNumberFormat="1" applyFont="1" applyBorder="1" applyAlignment="1">
      <alignment vertical="center"/>
    </xf>
    <xf numFmtId="2" fontId="42" fillId="0" borderId="1" xfId="0" applyNumberFormat="1" applyFont="1" applyFill="1" applyBorder="1" applyAlignment="1" applyProtection="1">
      <alignment/>
      <protection/>
    </xf>
    <xf numFmtId="43" fontId="42" fillId="0" borderId="1" xfId="18" applyFont="1" applyFill="1" applyBorder="1" applyAlignment="1" applyProtection="1">
      <alignment/>
      <protection/>
    </xf>
    <xf numFmtId="43" fontId="42" fillId="0" borderId="1" xfId="18" applyFont="1" applyFill="1" applyBorder="1" applyAlignment="1" applyProtection="1">
      <alignment horizontal="right"/>
      <protection/>
    </xf>
    <xf numFmtId="2" fontId="42" fillId="0" borderId="1" xfId="0" applyNumberFormat="1" applyFont="1" applyBorder="1" applyAlignment="1">
      <alignment horizontal="right" vertical="center"/>
    </xf>
    <xf numFmtId="2" fontId="42" fillId="0" borderId="1" xfId="0" applyNumberFormat="1" applyFont="1" applyFill="1" applyBorder="1" applyAlignment="1" applyProtection="1">
      <alignment horizontal="center"/>
      <protection/>
    </xf>
    <xf numFmtId="43" fontId="11" fillId="2" borderId="1" xfId="18" applyFont="1" applyFill="1" applyBorder="1" applyAlignment="1" applyProtection="1">
      <alignment/>
      <protection/>
    </xf>
    <xf numFmtId="43" fontId="11" fillId="3" borderId="1" xfId="18" applyFont="1" applyFill="1" applyBorder="1" applyAlignment="1" applyProtection="1">
      <alignment/>
      <protection/>
    </xf>
    <xf numFmtId="43" fontId="4" fillId="0" borderId="1" xfId="18" applyFont="1" applyBorder="1" applyAlignment="1">
      <alignment horizontal="right" vertical="center"/>
    </xf>
    <xf numFmtId="2" fontId="4" fillId="0" borderId="2" xfId="0" applyNumberFormat="1" applyFont="1" applyFill="1" applyBorder="1" applyAlignment="1" applyProtection="1">
      <alignment/>
      <protection/>
    </xf>
    <xf numFmtId="2" fontId="4" fillId="0" borderId="2" xfId="0" applyNumberFormat="1" applyFont="1" applyBorder="1" applyAlignment="1">
      <alignment horizontal="left" vertical="center"/>
    </xf>
    <xf numFmtId="43" fontId="4" fillId="0" borderId="2" xfId="18" applyFont="1" applyFill="1" applyBorder="1" applyAlignment="1" applyProtection="1">
      <alignment/>
      <protection/>
    </xf>
    <xf numFmtId="2" fontId="11" fillId="0" borderId="3" xfId="0" applyNumberFormat="1" applyFont="1" applyFill="1" applyBorder="1" applyAlignment="1" applyProtection="1">
      <alignment/>
      <protection/>
    </xf>
    <xf numFmtId="2" fontId="4" fillId="0" borderId="3" xfId="0" applyNumberFormat="1" applyFont="1" applyBorder="1" applyAlignment="1">
      <alignment horizontal="left" vertical="center"/>
    </xf>
    <xf numFmtId="43" fontId="11" fillId="0" borderId="3" xfId="18" applyFont="1" applyFill="1" applyBorder="1" applyAlignment="1" applyProtection="1">
      <alignment/>
      <protection/>
    </xf>
    <xf numFmtId="43" fontId="4" fillId="0" borderId="3" xfId="18" applyFont="1" applyBorder="1" applyAlignment="1">
      <alignment vertical="center"/>
    </xf>
    <xf numFmtId="43" fontId="17" fillId="4" borderId="1" xfId="18" applyFont="1" applyFill="1" applyBorder="1" applyAlignment="1" applyProtection="1">
      <alignment/>
      <protection/>
    </xf>
    <xf numFmtId="43" fontId="18" fillId="4" borderId="1" xfId="18" applyFont="1" applyFill="1" applyBorder="1" applyAlignment="1" applyProtection="1">
      <alignment/>
      <protection/>
    </xf>
    <xf numFmtId="43" fontId="18" fillId="4" borderId="1" xfId="0" applyNumberFormat="1" applyFont="1" applyFill="1" applyBorder="1" applyAlignment="1" applyProtection="1">
      <alignment/>
      <protection/>
    </xf>
    <xf numFmtId="43" fontId="13" fillId="4" borderId="1" xfId="18" applyFont="1" applyFill="1" applyBorder="1" applyAlignment="1" applyProtection="1">
      <alignment/>
      <protection/>
    </xf>
    <xf numFmtId="43" fontId="12" fillId="4" borderId="1" xfId="18" applyFont="1" applyFill="1" applyBorder="1" applyAlignment="1" applyProtection="1">
      <alignment/>
      <protection/>
    </xf>
    <xf numFmtId="43" fontId="12" fillId="4" borderId="1" xfId="18" applyFont="1" applyFill="1" applyBorder="1" applyAlignment="1" applyProtection="1">
      <alignment/>
      <protection/>
    </xf>
    <xf numFmtId="43" fontId="12" fillId="4" borderId="1" xfId="18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2"/>
  <sheetViews>
    <sheetView view="pageBreakPreview" zoomScale="60" workbookViewId="0" topLeftCell="A1">
      <selection activeCell="C388" sqref="C388"/>
    </sheetView>
  </sheetViews>
  <sheetFormatPr defaultColWidth="9.140625" defaultRowHeight="12.75"/>
  <cols>
    <col min="1" max="1" width="12.7109375" style="114" customWidth="1"/>
    <col min="2" max="2" width="9.140625" style="114" customWidth="1"/>
    <col min="3" max="3" width="97.7109375" style="114" customWidth="1"/>
    <col min="4" max="5" width="32.140625" style="114" customWidth="1"/>
    <col min="6" max="7" width="35.7109375" style="114" customWidth="1"/>
    <col min="8" max="8" width="26.421875" style="114" customWidth="1"/>
    <col min="9" max="9" width="37.57421875" style="114" customWidth="1"/>
    <col min="10" max="10" width="18.7109375" style="114" customWidth="1"/>
    <col min="11" max="12" width="9.140625" style="114" customWidth="1"/>
    <col min="13" max="13" width="13.57421875" style="114" bestFit="1" customWidth="1"/>
    <col min="14" max="16384" width="9.140625" style="114" customWidth="1"/>
  </cols>
  <sheetData>
    <row r="1" spans="1:9" ht="12.75">
      <c r="A1" s="167" t="s">
        <v>1307</v>
      </c>
      <c r="C1" s="128"/>
      <c r="D1" s="168"/>
      <c r="E1" s="168" t="s">
        <v>595</v>
      </c>
      <c r="F1" s="168"/>
      <c r="G1" s="168"/>
      <c r="H1" s="169" t="s">
        <v>788</v>
      </c>
      <c r="I1" s="169" t="s">
        <v>595</v>
      </c>
    </row>
    <row r="2" spans="1:9" ht="12.75">
      <c r="A2" s="167" t="s">
        <v>595</v>
      </c>
      <c r="C2" s="128"/>
      <c r="D2" s="168"/>
      <c r="E2" s="168"/>
      <c r="F2" s="168"/>
      <c r="G2" s="168"/>
      <c r="H2" s="169"/>
      <c r="I2" s="169"/>
    </row>
    <row r="3" spans="1:8" ht="12.75">
      <c r="A3" s="167"/>
      <c r="C3" s="167"/>
      <c r="D3" s="170" t="s">
        <v>591</v>
      </c>
      <c r="E3" s="171" t="s">
        <v>69</v>
      </c>
      <c r="G3" s="170" t="s">
        <v>592</v>
      </c>
      <c r="H3" s="172" t="s">
        <v>563</v>
      </c>
    </row>
    <row r="4" spans="1:16" ht="12.75">
      <c r="A4" s="173" t="s">
        <v>595</v>
      </c>
      <c r="B4" s="169" t="s">
        <v>550</v>
      </c>
      <c r="F4" s="172" t="s">
        <v>595</v>
      </c>
      <c r="K4" s="128" t="s">
        <v>595</v>
      </c>
      <c r="O4" s="114" t="s">
        <v>595</v>
      </c>
      <c r="P4" s="114" t="s">
        <v>595</v>
      </c>
    </row>
    <row r="5" spans="4:10" ht="12.75">
      <c r="D5" s="172" t="s">
        <v>204</v>
      </c>
      <c r="E5" s="174" t="s">
        <v>358</v>
      </c>
      <c r="F5" s="174" t="s">
        <v>1011</v>
      </c>
      <c r="G5" s="172" t="s">
        <v>204</v>
      </c>
      <c r="H5" s="174" t="s">
        <v>358</v>
      </c>
      <c r="I5" s="174" t="s">
        <v>1011</v>
      </c>
      <c r="J5" s="172"/>
    </row>
    <row r="6" spans="1:8" ht="12.75">
      <c r="A6" s="167"/>
      <c r="C6" s="167"/>
      <c r="D6" s="168"/>
      <c r="E6" s="172" t="s">
        <v>359</v>
      </c>
      <c r="G6" s="168"/>
      <c r="H6" s="172" t="s">
        <v>359</v>
      </c>
    </row>
    <row r="7" spans="1:8" ht="12.75">
      <c r="A7" s="167"/>
      <c r="C7" s="167"/>
      <c r="D7" s="168"/>
      <c r="E7" s="172"/>
      <c r="G7" s="168"/>
      <c r="H7" s="172"/>
    </row>
    <row r="8" spans="1:15" ht="12.75">
      <c r="A8" s="168">
        <v>51</v>
      </c>
      <c r="C8" s="168" t="s">
        <v>524</v>
      </c>
      <c r="D8" s="168"/>
      <c r="E8" s="168"/>
      <c r="F8" s="168"/>
      <c r="G8" s="168"/>
      <c r="H8" s="175"/>
      <c r="O8" s="175"/>
    </row>
    <row r="9" spans="1:15" ht="12.75">
      <c r="A9" s="176" t="s">
        <v>525</v>
      </c>
      <c r="D9" s="35" t="e">
        <f>#REF!</f>
        <v>#REF!</v>
      </c>
      <c r="E9" s="35" t="e">
        <f>#REF!</f>
        <v>#REF!</v>
      </c>
      <c r="F9" s="35" t="e">
        <f>SUM(D9:E9)</f>
        <v>#REF!</v>
      </c>
      <c r="G9" s="35">
        <v>0</v>
      </c>
      <c r="H9" s="35">
        <v>1007197</v>
      </c>
      <c r="I9" s="35">
        <f>SUM(G9:H9)</f>
        <v>1007197</v>
      </c>
      <c r="J9" s="177" t="s">
        <v>595</v>
      </c>
      <c r="O9" s="175"/>
    </row>
    <row r="10" spans="1:15" ht="12.75">
      <c r="A10" s="176" t="s">
        <v>526</v>
      </c>
      <c r="D10" s="35" t="e">
        <f>#REF!</f>
        <v>#REF!</v>
      </c>
      <c r="E10" s="35" t="e">
        <f>#REF!</f>
        <v>#REF!</v>
      </c>
      <c r="F10" s="35" t="e">
        <f aca="true" t="shared" si="0" ref="F10:F19">SUM(D10:E10)</f>
        <v>#REF!</v>
      </c>
      <c r="G10" s="35">
        <v>1034285</v>
      </c>
      <c r="H10" s="178">
        <v>0</v>
      </c>
      <c r="I10" s="35">
        <f aca="true" t="shared" si="1" ref="I10:I18">SUM(G10:H10)</f>
        <v>1034285</v>
      </c>
      <c r="J10" s="177" t="s">
        <v>595</v>
      </c>
      <c r="O10" s="175"/>
    </row>
    <row r="11" spans="1:15" ht="12.75">
      <c r="A11" s="176" t="s">
        <v>946</v>
      </c>
      <c r="D11" s="35" t="e">
        <f>#REF!</f>
        <v>#REF!</v>
      </c>
      <c r="E11" s="35" t="e">
        <f>#REF!</f>
        <v>#REF!</v>
      </c>
      <c r="F11" s="35" t="e">
        <f t="shared" si="0"/>
        <v>#REF!</v>
      </c>
      <c r="G11" s="35">
        <v>150044</v>
      </c>
      <c r="H11" s="178">
        <v>110208</v>
      </c>
      <c r="I11" s="35">
        <f t="shared" si="1"/>
        <v>260252</v>
      </c>
      <c r="J11" s="177" t="s">
        <v>595</v>
      </c>
      <c r="O11" s="175"/>
    </row>
    <row r="12" spans="1:15" ht="12.75">
      <c r="A12" s="176" t="s">
        <v>947</v>
      </c>
      <c r="D12" s="35" t="e">
        <f>#REF!</f>
        <v>#REF!</v>
      </c>
      <c r="E12" s="35" t="e">
        <f>#REF!</f>
        <v>#REF!</v>
      </c>
      <c r="F12" s="35" t="e">
        <f t="shared" si="0"/>
        <v>#REF!</v>
      </c>
      <c r="G12" s="35">
        <v>4697600</v>
      </c>
      <c r="H12" s="178">
        <v>175217</v>
      </c>
      <c r="I12" s="35">
        <f t="shared" si="1"/>
        <v>4872817</v>
      </c>
      <c r="J12" s="177" t="s">
        <v>595</v>
      </c>
      <c r="O12" s="175"/>
    </row>
    <row r="13" spans="1:15" ht="12.75">
      <c r="A13" s="176" t="s">
        <v>948</v>
      </c>
      <c r="D13" s="35" t="e">
        <f>#REF!</f>
        <v>#REF!</v>
      </c>
      <c r="E13" s="35" t="e">
        <f>#REF!</f>
        <v>#REF!</v>
      </c>
      <c r="F13" s="35" t="e">
        <f t="shared" si="0"/>
        <v>#REF!</v>
      </c>
      <c r="G13" s="35">
        <v>357259</v>
      </c>
      <c r="H13" s="178">
        <v>0</v>
      </c>
      <c r="I13" s="35">
        <f t="shared" si="1"/>
        <v>357259</v>
      </c>
      <c r="J13" s="177" t="s">
        <v>595</v>
      </c>
      <c r="O13" s="175"/>
    </row>
    <row r="14" spans="1:15" ht="12.75">
      <c r="A14" s="176" t="s">
        <v>949</v>
      </c>
      <c r="D14" s="35" t="e">
        <f>#REF!</f>
        <v>#REF!</v>
      </c>
      <c r="E14" s="35" t="e">
        <f>#REF!</f>
        <v>#REF!</v>
      </c>
      <c r="F14" s="35" t="e">
        <f t="shared" si="0"/>
        <v>#REF!</v>
      </c>
      <c r="G14" s="35">
        <v>185945</v>
      </c>
      <c r="H14" s="178">
        <v>102821</v>
      </c>
      <c r="I14" s="35">
        <f t="shared" si="1"/>
        <v>288766</v>
      </c>
      <c r="J14" s="177" t="s">
        <v>595</v>
      </c>
      <c r="O14" s="175"/>
    </row>
    <row r="15" spans="1:15" ht="12.75">
      <c r="A15" s="176" t="s">
        <v>641</v>
      </c>
      <c r="D15" s="35" t="e">
        <f>#REF!</f>
        <v>#REF!</v>
      </c>
      <c r="E15" s="35" t="e">
        <f>#REF!</f>
        <v>#REF!</v>
      </c>
      <c r="F15" s="35" t="e">
        <f t="shared" si="0"/>
        <v>#REF!</v>
      </c>
      <c r="G15" s="35">
        <v>0</v>
      </c>
      <c r="H15" s="178">
        <v>437616</v>
      </c>
      <c r="I15" s="35">
        <f t="shared" si="1"/>
        <v>437616</v>
      </c>
      <c r="J15" s="177" t="s">
        <v>595</v>
      </c>
      <c r="O15" s="175"/>
    </row>
    <row r="16" spans="1:15" ht="12.75">
      <c r="A16" s="176" t="s">
        <v>466</v>
      </c>
      <c r="D16" s="35" t="e">
        <f>#REF!</f>
        <v>#REF!</v>
      </c>
      <c r="E16" s="35">
        <v>0</v>
      </c>
      <c r="F16" s="35" t="e">
        <f t="shared" si="0"/>
        <v>#REF!</v>
      </c>
      <c r="G16" s="35">
        <v>80000</v>
      </c>
      <c r="H16" s="178">
        <v>0</v>
      </c>
      <c r="I16" s="35">
        <f t="shared" si="1"/>
        <v>80000</v>
      </c>
      <c r="J16" s="177" t="s">
        <v>595</v>
      </c>
      <c r="O16" s="175"/>
    </row>
    <row r="17" spans="1:15" ht="12.75">
      <c r="A17" s="176" t="s">
        <v>950</v>
      </c>
      <c r="D17" s="35" t="e">
        <f>#REF!</f>
        <v>#REF!</v>
      </c>
      <c r="E17" s="35" t="e">
        <f>#REF!</f>
        <v>#REF!</v>
      </c>
      <c r="F17" s="35" t="e">
        <f t="shared" si="0"/>
        <v>#REF!</v>
      </c>
      <c r="G17" s="35">
        <v>429200</v>
      </c>
      <c r="H17" s="178">
        <v>20000</v>
      </c>
      <c r="I17" s="35">
        <f t="shared" si="1"/>
        <v>449200</v>
      </c>
      <c r="J17" s="177" t="s">
        <v>595</v>
      </c>
      <c r="O17" s="175"/>
    </row>
    <row r="18" spans="1:15" ht="12.75">
      <c r="A18" s="176" t="s">
        <v>175</v>
      </c>
      <c r="D18" s="35" t="e">
        <f>#REF!</f>
        <v>#REF!</v>
      </c>
      <c r="E18" s="35" t="e">
        <f>#REF!</f>
        <v>#REF!</v>
      </c>
      <c r="F18" s="35" t="e">
        <f t="shared" si="0"/>
        <v>#REF!</v>
      </c>
      <c r="G18" s="35">
        <v>0</v>
      </c>
      <c r="H18" s="178">
        <v>0</v>
      </c>
      <c r="I18" s="35">
        <f t="shared" si="1"/>
        <v>0</v>
      </c>
      <c r="J18" s="177" t="s">
        <v>595</v>
      </c>
      <c r="O18" s="175"/>
    </row>
    <row r="19" spans="4:15" ht="12.75">
      <c r="D19" s="35"/>
      <c r="E19" s="35"/>
      <c r="F19" s="35">
        <f t="shared" si="0"/>
        <v>0</v>
      </c>
      <c r="G19" s="35"/>
      <c r="H19" s="179"/>
      <c r="I19" s="35"/>
      <c r="J19" s="177" t="s">
        <v>595</v>
      </c>
      <c r="O19" s="175"/>
    </row>
    <row r="20" spans="1:15" ht="12.75">
      <c r="A20" s="180" t="s">
        <v>268</v>
      </c>
      <c r="C20" s="181" t="s">
        <v>595</v>
      </c>
      <c r="D20" s="182" t="e">
        <f aca="true" t="shared" si="2" ref="D20:I20">SUM(D9:D19)</f>
        <v>#REF!</v>
      </c>
      <c r="E20" s="182" t="e">
        <f t="shared" si="2"/>
        <v>#REF!</v>
      </c>
      <c r="F20" s="182" t="e">
        <f t="shared" si="2"/>
        <v>#REF!</v>
      </c>
      <c r="G20" s="182">
        <f t="shared" si="2"/>
        <v>6934333</v>
      </c>
      <c r="H20" s="182">
        <f t="shared" si="2"/>
        <v>1853059</v>
      </c>
      <c r="I20" s="182">
        <f t="shared" si="2"/>
        <v>8787392</v>
      </c>
      <c r="J20" s="177" t="s">
        <v>595</v>
      </c>
      <c r="O20" s="175"/>
    </row>
    <row r="21" spans="4:15" ht="12.75">
      <c r="D21" s="35"/>
      <c r="E21" s="35"/>
      <c r="F21" s="35"/>
      <c r="G21" s="35"/>
      <c r="H21" s="179"/>
      <c r="I21" s="35"/>
      <c r="J21" s="177" t="s">
        <v>595</v>
      </c>
      <c r="O21" s="175"/>
    </row>
    <row r="22" spans="1:15" ht="12.75">
      <c r="A22" s="168">
        <v>52</v>
      </c>
      <c r="C22" s="168" t="s">
        <v>176</v>
      </c>
      <c r="D22" s="183"/>
      <c r="E22" s="183"/>
      <c r="F22" s="35">
        <f aca="true" t="shared" si="3" ref="F22:F33">SUM(D22:E22)</f>
        <v>0</v>
      </c>
      <c r="G22" s="183"/>
      <c r="H22" s="179"/>
      <c r="I22" s="35"/>
      <c r="J22" s="177" t="s">
        <v>595</v>
      </c>
      <c r="O22" s="175"/>
    </row>
    <row r="23" spans="1:15" ht="12.75">
      <c r="A23" s="176" t="s">
        <v>497</v>
      </c>
      <c r="C23" s="168"/>
      <c r="D23" s="143" t="e">
        <f>#REF!</f>
        <v>#REF!</v>
      </c>
      <c r="E23" s="143" t="e">
        <f>#REF!</f>
        <v>#REF!</v>
      </c>
      <c r="F23" s="35" t="e">
        <f t="shared" si="3"/>
        <v>#REF!</v>
      </c>
      <c r="G23" s="143">
        <v>306</v>
      </c>
      <c r="H23" s="143">
        <v>0</v>
      </c>
      <c r="I23" s="35">
        <f aca="true" t="shared" si="4" ref="I23:I32">SUM(G23:H23)</f>
        <v>306</v>
      </c>
      <c r="J23" s="177"/>
      <c r="O23" s="175"/>
    </row>
    <row r="24" spans="1:15" ht="12.75">
      <c r="A24" s="176" t="e">
        <f>#REF!</f>
        <v>#REF!</v>
      </c>
      <c r="C24" s="168"/>
      <c r="D24" s="143" t="e">
        <f>#REF!</f>
        <v>#REF!</v>
      </c>
      <c r="E24" s="143" t="e">
        <f>#REF!</f>
        <v>#REF!</v>
      </c>
      <c r="F24" s="35" t="e">
        <f t="shared" si="3"/>
        <v>#REF!</v>
      </c>
      <c r="G24" s="143">
        <v>0</v>
      </c>
      <c r="H24" s="143">
        <v>0</v>
      </c>
      <c r="I24" s="35">
        <f t="shared" si="4"/>
        <v>0</v>
      </c>
      <c r="J24" s="177"/>
      <c r="O24" s="175"/>
    </row>
    <row r="25" spans="1:15" ht="12.75">
      <c r="A25" s="176" t="e">
        <f>#REF!</f>
        <v>#REF!</v>
      </c>
      <c r="C25" s="168"/>
      <c r="D25" s="143" t="e">
        <f>#REF!</f>
        <v>#REF!</v>
      </c>
      <c r="E25" s="143" t="e">
        <f>#REF!</f>
        <v>#REF!</v>
      </c>
      <c r="F25" s="35" t="e">
        <f t="shared" si="3"/>
        <v>#REF!</v>
      </c>
      <c r="G25" s="143">
        <v>0</v>
      </c>
      <c r="H25" s="143">
        <v>0</v>
      </c>
      <c r="I25" s="35">
        <f t="shared" si="4"/>
        <v>0</v>
      </c>
      <c r="J25" s="177"/>
      <c r="O25" s="175"/>
    </row>
    <row r="26" spans="1:15" ht="12.75">
      <c r="A26" s="176" t="s">
        <v>1023</v>
      </c>
      <c r="C26" s="168"/>
      <c r="D26" s="143" t="e">
        <f>#REF!</f>
        <v>#REF!</v>
      </c>
      <c r="E26" s="143" t="e">
        <f>#REF!</f>
        <v>#REF!</v>
      </c>
      <c r="F26" s="35" t="e">
        <f t="shared" si="3"/>
        <v>#REF!</v>
      </c>
      <c r="G26" s="143">
        <v>0</v>
      </c>
      <c r="H26" s="143">
        <v>0</v>
      </c>
      <c r="I26" s="35">
        <f t="shared" si="4"/>
        <v>0</v>
      </c>
      <c r="J26" s="177"/>
      <c r="O26" s="175"/>
    </row>
    <row r="27" spans="1:15" ht="12.75">
      <c r="A27" s="176" t="s">
        <v>1024</v>
      </c>
      <c r="C27" s="168"/>
      <c r="D27" s="143" t="e">
        <f>#REF!</f>
        <v>#REF!</v>
      </c>
      <c r="E27" s="143" t="e">
        <f>#REF!</f>
        <v>#REF!</v>
      </c>
      <c r="F27" s="35" t="e">
        <f t="shared" si="3"/>
        <v>#REF!</v>
      </c>
      <c r="G27" s="143">
        <v>0</v>
      </c>
      <c r="H27" s="143">
        <v>0</v>
      </c>
      <c r="I27" s="35">
        <f t="shared" si="4"/>
        <v>0</v>
      </c>
      <c r="J27" s="177"/>
      <c r="O27" s="175"/>
    </row>
    <row r="28" spans="1:15" ht="12.75">
      <c r="A28" s="176" t="e">
        <f>#REF!</f>
        <v>#REF!</v>
      </c>
      <c r="C28" s="168"/>
      <c r="D28" s="143" t="e">
        <f>#REF!</f>
        <v>#REF!</v>
      </c>
      <c r="E28" s="143" t="e">
        <f>#REF!</f>
        <v>#REF!</v>
      </c>
      <c r="F28" s="35" t="e">
        <f t="shared" si="3"/>
        <v>#REF!</v>
      </c>
      <c r="G28" s="143">
        <v>0</v>
      </c>
      <c r="H28" s="143">
        <v>0</v>
      </c>
      <c r="I28" s="35">
        <f t="shared" si="4"/>
        <v>0</v>
      </c>
      <c r="J28" s="177"/>
      <c r="O28" s="175"/>
    </row>
    <row r="29" spans="1:15" ht="12.75">
      <c r="A29" s="176" t="s">
        <v>1025</v>
      </c>
      <c r="C29" s="168"/>
      <c r="D29" s="143" t="e">
        <f>#REF!</f>
        <v>#REF!</v>
      </c>
      <c r="E29" s="143" t="e">
        <f>#REF!</f>
        <v>#REF!</v>
      </c>
      <c r="F29" s="35" t="e">
        <f t="shared" si="3"/>
        <v>#REF!</v>
      </c>
      <c r="G29" s="143">
        <v>0</v>
      </c>
      <c r="H29" s="143">
        <v>0</v>
      </c>
      <c r="I29" s="35">
        <f t="shared" si="4"/>
        <v>0</v>
      </c>
      <c r="J29" s="177"/>
      <c r="O29" s="175"/>
    </row>
    <row r="30" spans="1:15" ht="12.75">
      <c r="A30" s="176" t="e">
        <f>#REF!</f>
        <v>#REF!</v>
      </c>
      <c r="C30" s="168"/>
      <c r="D30" s="143" t="e">
        <f>#REF!</f>
        <v>#REF!</v>
      </c>
      <c r="E30" s="143" t="e">
        <f>#REF!</f>
        <v>#REF!</v>
      </c>
      <c r="F30" s="35" t="e">
        <f t="shared" si="3"/>
        <v>#REF!</v>
      </c>
      <c r="G30" s="143">
        <v>0</v>
      </c>
      <c r="H30" s="143">
        <v>0</v>
      </c>
      <c r="I30" s="35">
        <f t="shared" si="4"/>
        <v>0</v>
      </c>
      <c r="J30" s="177"/>
      <c r="O30" s="175"/>
    </row>
    <row r="31" spans="1:15" ht="12.75">
      <c r="A31" s="176" t="e">
        <f>#REF!</f>
        <v>#REF!</v>
      </c>
      <c r="C31" s="168"/>
      <c r="D31" s="143" t="e">
        <f>#REF!</f>
        <v>#REF!</v>
      </c>
      <c r="E31" s="143" t="e">
        <f>#REF!</f>
        <v>#REF!</v>
      </c>
      <c r="F31" s="35" t="e">
        <f t="shared" si="3"/>
        <v>#REF!</v>
      </c>
      <c r="G31" s="143">
        <v>0</v>
      </c>
      <c r="H31" s="143">
        <v>0</v>
      </c>
      <c r="I31" s="35">
        <f t="shared" si="4"/>
        <v>0</v>
      </c>
      <c r="J31" s="177"/>
      <c r="O31" s="175"/>
    </row>
    <row r="32" spans="1:15" ht="12.75">
      <c r="A32" s="176" t="s">
        <v>753</v>
      </c>
      <c r="D32" s="35" t="e">
        <f>#REF!</f>
        <v>#REF!</v>
      </c>
      <c r="E32" s="143" t="e">
        <f>#REF!</f>
        <v>#REF!</v>
      </c>
      <c r="F32" s="35" t="e">
        <f t="shared" si="3"/>
        <v>#REF!</v>
      </c>
      <c r="G32" s="35">
        <v>0</v>
      </c>
      <c r="H32" s="143">
        <v>0</v>
      </c>
      <c r="I32" s="35">
        <f t="shared" si="4"/>
        <v>0</v>
      </c>
      <c r="J32" s="177" t="s">
        <v>595</v>
      </c>
      <c r="O32" s="175"/>
    </row>
    <row r="33" spans="4:15" ht="12.75">
      <c r="D33" s="35"/>
      <c r="E33" s="35"/>
      <c r="F33" s="35">
        <f t="shared" si="3"/>
        <v>0</v>
      </c>
      <c r="G33" s="35"/>
      <c r="H33" s="179"/>
      <c r="I33" s="35"/>
      <c r="J33" s="177" t="s">
        <v>595</v>
      </c>
      <c r="O33" s="175"/>
    </row>
    <row r="34" spans="1:15" ht="12.75">
      <c r="A34" s="180" t="s">
        <v>268</v>
      </c>
      <c r="C34" s="181" t="s">
        <v>595</v>
      </c>
      <c r="D34" s="182" t="e">
        <f aca="true" t="shared" si="5" ref="D34:I34">SUM(D23:D33)</f>
        <v>#REF!</v>
      </c>
      <c r="E34" s="182" t="e">
        <f t="shared" si="5"/>
        <v>#REF!</v>
      </c>
      <c r="F34" s="182" t="e">
        <f t="shared" si="5"/>
        <v>#REF!</v>
      </c>
      <c r="G34" s="182">
        <f t="shared" si="5"/>
        <v>306</v>
      </c>
      <c r="H34" s="182">
        <f t="shared" si="5"/>
        <v>0</v>
      </c>
      <c r="I34" s="182">
        <f t="shared" si="5"/>
        <v>306</v>
      </c>
      <c r="J34" s="177" t="s">
        <v>595</v>
      </c>
      <c r="O34" s="175"/>
    </row>
    <row r="35" spans="4:15" ht="12.75">
      <c r="D35" s="35"/>
      <c r="E35" s="35"/>
      <c r="F35" s="35"/>
      <c r="G35" s="35"/>
      <c r="H35" s="179"/>
      <c r="I35" s="35"/>
      <c r="J35" s="177" t="s">
        <v>595</v>
      </c>
      <c r="O35" s="175"/>
    </row>
    <row r="36" spans="1:15" ht="12.75">
      <c r="A36" s="168">
        <v>53</v>
      </c>
      <c r="C36" s="168" t="s">
        <v>754</v>
      </c>
      <c r="D36" s="183"/>
      <c r="E36" s="183"/>
      <c r="F36" s="183"/>
      <c r="G36" s="183"/>
      <c r="H36" s="179"/>
      <c r="I36" s="35"/>
      <c r="J36" s="177" t="s">
        <v>595</v>
      </c>
      <c r="O36" s="175"/>
    </row>
    <row r="37" spans="1:15" ht="12.75">
      <c r="A37" s="176" t="s">
        <v>755</v>
      </c>
      <c r="D37" s="35" t="e">
        <f>#REF!</f>
        <v>#REF!</v>
      </c>
      <c r="E37" s="35" t="e">
        <f>#REF!</f>
        <v>#REF!</v>
      </c>
      <c r="F37" s="35" t="e">
        <f aca="true" t="shared" si="6" ref="F37:F59">SUM(D37:E37)</f>
        <v>#REF!</v>
      </c>
      <c r="G37" s="35">
        <v>22365368.09</v>
      </c>
      <c r="H37" s="178">
        <v>30601256.5</v>
      </c>
      <c r="I37" s="35">
        <f aca="true" t="shared" si="7" ref="I37:I58">SUM(G37:H37)</f>
        <v>52966624.59</v>
      </c>
      <c r="J37" s="177" t="s">
        <v>595</v>
      </c>
      <c r="O37" s="175"/>
    </row>
    <row r="38" spans="1:15" ht="12.75">
      <c r="A38" s="176" t="s">
        <v>756</v>
      </c>
      <c r="D38" s="35" t="e">
        <f>#REF!</f>
        <v>#REF!</v>
      </c>
      <c r="E38" s="35" t="e">
        <f>#REF!</f>
        <v>#REF!</v>
      </c>
      <c r="F38" s="35" t="e">
        <f t="shared" si="6"/>
        <v>#REF!</v>
      </c>
      <c r="G38" s="35">
        <v>3146818</v>
      </c>
      <c r="H38" s="178">
        <v>4366665</v>
      </c>
      <c r="I38" s="35">
        <f t="shared" si="7"/>
        <v>7513483</v>
      </c>
      <c r="J38" s="177" t="s">
        <v>595</v>
      </c>
      <c r="O38" s="175"/>
    </row>
    <row r="39" spans="1:15" ht="12.75">
      <c r="A39" s="176" t="e">
        <f>#REF!</f>
        <v>#REF!</v>
      </c>
      <c r="D39" s="35" t="e">
        <f>#REF!</f>
        <v>#REF!</v>
      </c>
      <c r="E39" s="35"/>
      <c r="F39" s="35" t="e">
        <f t="shared" si="6"/>
        <v>#REF!</v>
      </c>
      <c r="G39" s="35">
        <v>257912</v>
      </c>
      <c r="H39" s="178"/>
      <c r="I39" s="35">
        <f t="shared" si="7"/>
        <v>257912</v>
      </c>
      <c r="J39" s="177"/>
      <c r="O39" s="175"/>
    </row>
    <row r="40" spans="1:15" ht="12.75">
      <c r="A40" s="176" t="s">
        <v>159</v>
      </c>
      <c r="D40" s="35" t="e">
        <f>#REF!</f>
        <v>#REF!</v>
      </c>
      <c r="E40" s="35" t="e">
        <f>#REF!</f>
        <v>#REF!</v>
      </c>
      <c r="F40" s="35" t="e">
        <f t="shared" si="6"/>
        <v>#REF!</v>
      </c>
      <c r="G40" s="35">
        <v>433404</v>
      </c>
      <c r="H40" s="178">
        <v>355639</v>
      </c>
      <c r="I40" s="35">
        <f t="shared" si="7"/>
        <v>789043</v>
      </c>
      <c r="J40" s="177" t="s">
        <v>595</v>
      </c>
      <c r="O40" s="175"/>
    </row>
    <row r="41" spans="1:15" ht="12.75">
      <c r="A41" s="176" t="s">
        <v>160</v>
      </c>
      <c r="D41" s="35" t="e">
        <f>#REF!</f>
        <v>#REF!</v>
      </c>
      <c r="E41" s="35" t="e">
        <f>#REF!</f>
        <v>#REF!</v>
      </c>
      <c r="F41" s="35" t="e">
        <f t="shared" si="6"/>
        <v>#REF!</v>
      </c>
      <c r="G41" s="35">
        <v>1046302</v>
      </c>
      <c r="H41" s="178">
        <v>1593993</v>
      </c>
      <c r="I41" s="35">
        <f t="shared" si="7"/>
        <v>2640295</v>
      </c>
      <c r="J41" s="177" t="s">
        <v>595</v>
      </c>
      <c r="O41" s="175"/>
    </row>
    <row r="42" spans="1:15" ht="12.75">
      <c r="A42" s="176" t="e">
        <f>#REF!</f>
        <v>#REF!</v>
      </c>
      <c r="D42" s="35" t="e">
        <f>#REF!</f>
        <v>#REF!</v>
      </c>
      <c r="E42" s="35"/>
      <c r="F42" s="35" t="e">
        <f t="shared" si="6"/>
        <v>#REF!</v>
      </c>
      <c r="G42" s="35">
        <v>0</v>
      </c>
      <c r="H42" s="178"/>
      <c r="I42" s="35">
        <f t="shared" si="7"/>
        <v>0</v>
      </c>
      <c r="J42" s="177"/>
      <c r="O42" s="175"/>
    </row>
    <row r="43" spans="1:15" ht="12.75">
      <c r="A43" s="176" t="e">
        <f>#REF!</f>
        <v>#REF!</v>
      </c>
      <c r="D43" s="35" t="e">
        <f>#REF!</f>
        <v>#REF!</v>
      </c>
      <c r="E43" s="35"/>
      <c r="F43" s="35" t="e">
        <f t="shared" si="6"/>
        <v>#REF!</v>
      </c>
      <c r="G43" s="35">
        <v>70324</v>
      </c>
      <c r="H43" s="178"/>
      <c r="I43" s="35">
        <f t="shared" si="7"/>
        <v>70324</v>
      </c>
      <c r="J43" s="177"/>
      <c r="O43" s="175"/>
    </row>
    <row r="44" spans="1:15" ht="12.75">
      <c r="A44" s="176" t="s">
        <v>874</v>
      </c>
      <c r="D44" s="35"/>
      <c r="E44" s="35" t="e">
        <f>#REF!</f>
        <v>#REF!</v>
      </c>
      <c r="F44" s="35" t="e">
        <f t="shared" si="6"/>
        <v>#REF!</v>
      </c>
      <c r="G44" s="35"/>
      <c r="H44" s="178">
        <v>0</v>
      </c>
      <c r="I44" s="35">
        <f t="shared" si="7"/>
        <v>0</v>
      </c>
      <c r="J44" s="177"/>
      <c r="O44" s="175"/>
    </row>
    <row r="45" spans="1:15" ht="12.75">
      <c r="A45" s="176" t="s">
        <v>766</v>
      </c>
      <c r="D45" s="35" t="e">
        <f>#REF!</f>
        <v>#REF!</v>
      </c>
      <c r="E45" s="35" t="e">
        <f>#REF!</f>
        <v>#REF!</v>
      </c>
      <c r="F45" s="35" t="e">
        <f t="shared" si="6"/>
        <v>#REF!</v>
      </c>
      <c r="G45" s="35">
        <v>831600</v>
      </c>
      <c r="H45" s="178">
        <v>363719</v>
      </c>
      <c r="I45" s="35">
        <f t="shared" si="7"/>
        <v>1195319</v>
      </c>
      <c r="J45" s="177" t="s">
        <v>595</v>
      </c>
      <c r="O45" s="175"/>
    </row>
    <row r="46" spans="1:15" ht="12.75">
      <c r="A46" s="176" t="e">
        <f>#REF!</f>
        <v>#REF!</v>
      </c>
      <c r="D46" s="35" t="e">
        <f>#REF!</f>
        <v>#REF!</v>
      </c>
      <c r="E46" s="35"/>
      <c r="F46" s="35" t="e">
        <f t="shared" si="6"/>
        <v>#REF!</v>
      </c>
      <c r="G46" s="35">
        <v>429600</v>
      </c>
      <c r="H46" s="178"/>
      <c r="I46" s="35">
        <f t="shared" si="7"/>
        <v>429600</v>
      </c>
      <c r="J46" s="177"/>
      <c r="O46" s="175"/>
    </row>
    <row r="47" spans="1:15" ht="12.75">
      <c r="A47" s="176" t="s">
        <v>777</v>
      </c>
      <c r="D47" s="35" t="e">
        <f>#REF!</f>
        <v>#REF!</v>
      </c>
      <c r="E47" s="35" t="e">
        <f>#REF!</f>
        <v>#REF!</v>
      </c>
      <c r="F47" s="35" t="e">
        <f t="shared" si="6"/>
        <v>#REF!</v>
      </c>
      <c r="G47" s="35">
        <v>1333357</v>
      </c>
      <c r="H47" s="178">
        <v>1455076</v>
      </c>
      <c r="I47" s="35">
        <f t="shared" si="7"/>
        <v>2788433</v>
      </c>
      <c r="J47" s="177" t="s">
        <v>595</v>
      </c>
      <c r="O47" s="175"/>
    </row>
    <row r="48" spans="1:15" ht="12.75">
      <c r="A48" s="176" t="e">
        <f>#REF!</f>
        <v>#REF!</v>
      </c>
      <c r="D48" s="35" t="e">
        <f>#REF!</f>
        <v>#REF!</v>
      </c>
      <c r="E48" s="35"/>
      <c r="F48" s="35" t="e">
        <f t="shared" si="6"/>
        <v>#REF!</v>
      </c>
      <c r="G48" s="35">
        <v>351072</v>
      </c>
      <c r="H48" s="178"/>
      <c r="I48" s="35">
        <f t="shared" si="7"/>
        <v>351072</v>
      </c>
      <c r="J48" s="177"/>
      <c r="O48" s="175"/>
    </row>
    <row r="49" spans="1:15" ht="12.75">
      <c r="A49" s="176" t="s">
        <v>389</v>
      </c>
      <c r="D49" s="35" t="e">
        <f>#REF!</f>
        <v>#REF!</v>
      </c>
      <c r="E49" s="35" t="e">
        <f>#REF!</f>
        <v>#REF!</v>
      </c>
      <c r="F49" s="35" t="e">
        <f t="shared" si="6"/>
        <v>#REF!</v>
      </c>
      <c r="G49" s="35">
        <v>291505</v>
      </c>
      <c r="H49" s="178">
        <v>882165</v>
      </c>
      <c r="I49" s="35">
        <f t="shared" si="7"/>
        <v>1173670</v>
      </c>
      <c r="J49" s="177" t="s">
        <v>595</v>
      </c>
      <c r="O49" s="175"/>
    </row>
    <row r="50" spans="1:15" ht="12.75">
      <c r="A50" s="176"/>
      <c r="D50" s="35"/>
      <c r="E50" s="35"/>
      <c r="F50" s="35">
        <f t="shared" si="6"/>
        <v>0</v>
      </c>
      <c r="G50" s="35"/>
      <c r="H50" s="178"/>
      <c r="I50" s="35">
        <f t="shared" si="7"/>
        <v>0</v>
      </c>
      <c r="J50" s="177"/>
      <c r="O50" s="175"/>
    </row>
    <row r="51" spans="1:15" ht="12.75">
      <c r="A51" s="176" t="e">
        <f>#REF!</f>
        <v>#REF!</v>
      </c>
      <c r="D51" s="35" t="e">
        <f>#REF!</f>
        <v>#REF!</v>
      </c>
      <c r="E51" s="35" t="e">
        <f>#REF!</f>
        <v>#REF!</v>
      </c>
      <c r="F51" s="35" t="e">
        <f t="shared" si="6"/>
        <v>#REF!</v>
      </c>
      <c r="G51" s="35">
        <v>2070</v>
      </c>
      <c r="H51" s="178">
        <v>50356</v>
      </c>
      <c r="I51" s="35">
        <f t="shared" si="7"/>
        <v>52426</v>
      </c>
      <c r="J51" s="177"/>
      <c r="O51" s="175"/>
    </row>
    <row r="52" spans="1:15" ht="12.75">
      <c r="A52" s="176" t="e">
        <f>#REF!</f>
        <v>#REF!</v>
      </c>
      <c r="D52" s="35"/>
      <c r="E52" s="35"/>
      <c r="F52" s="35">
        <f t="shared" si="6"/>
        <v>0</v>
      </c>
      <c r="G52" s="35"/>
      <c r="H52" s="178"/>
      <c r="I52" s="35">
        <f t="shared" si="7"/>
        <v>0</v>
      </c>
      <c r="J52" s="177"/>
      <c r="O52" s="175"/>
    </row>
    <row r="53" spans="1:15" ht="12.75">
      <c r="A53" s="176" t="s">
        <v>361</v>
      </c>
      <c r="D53" s="35" t="e">
        <f>#REF!</f>
        <v>#REF!</v>
      </c>
      <c r="E53" s="35" t="e">
        <f>#REF!</f>
        <v>#REF!</v>
      </c>
      <c r="F53" s="35" t="e">
        <f t="shared" si="6"/>
        <v>#REF!</v>
      </c>
      <c r="G53" s="35">
        <v>53878</v>
      </c>
      <c r="H53" s="178">
        <v>5500</v>
      </c>
      <c r="I53" s="35">
        <f t="shared" si="7"/>
        <v>59378</v>
      </c>
      <c r="J53" s="177" t="s">
        <v>595</v>
      </c>
      <c r="O53" s="175"/>
    </row>
    <row r="54" spans="1:15" ht="12.75">
      <c r="A54" s="85" t="s">
        <v>687</v>
      </c>
      <c r="D54" s="35">
        <v>0</v>
      </c>
      <c r="E54" s="35" t="e">
        <f>#REF!</f>
        <v>#REF!</v>
      </c>
      <c r="F54" s="35" t="e">
        <f t="shared" si="6"/>
        <v>#REF!</v>
      </c>
      <c r="G54" s="35">
        <v>0</v>
      </c>
      <c r="H54" s="178">
        <v>2405</v>
      </c>
      <c r="I54" s="35">
        <f t="shared" si="7"/>
        <v>2405</v>
      </c>
      <c r="J54" s="177"/>
      <c r="O54" s="175"/>
    </row>
    <row r="55" spans="1:15" ht="12.75">
      <c r="A55" s="176" t="s">
        <v>362</v>
      </c>
      <c r="D55" s="35" t="e">
        <f>#REF!</f>
        <v>#REF!</v>
      </c>
      <c r="E55" s="35" t="e">
        <f>#REF!</f>
        <v>#REF!</v>
      </c>
      <c r="F55" s="35" t="e">
        <f t="shared" si="6"/>
        <v>#REF!</v>
      </c>
      <c r="G55" s="35">
        <v>11802761.5</v>
      </c>
      <c r="H55" s="178">
        <v>8933831.379999999</v>
      </c>
      <c r="I55" s="35">
        <f t="shared" si="7"/>
        <v>20736592.88</v>
      </c>
      <c r="J55" s="177" t="s">
        <v>595</v>
      </c>
      <c r="O55" s="175"/>
    </row>
    <row r="56" spans="1:15" ht="12.75">
      <c r="A56" s="176" t="s">
        <v>363</v>
      </c>
      <c r="D56" s="35" t="e">
        <f>#REF!</f>
        <v>#REF!</v>
      </c>
      <c r="E56" s="35" t="e">
        <f>#REF!</f>
        <v>#REF!</v>
      </c>
      <c r="F56" s="35" t="e">
        <f t="shared" si="6"/>
        <v>#REF!</v>
      </c>
      <c r="G56" s="35">
        <v>0</v>
      </c>
      <c r="H56" s="178">
        <v>0</v>
      </c>
      <c r="I56" s="35">
        <f t="shared" si="7"/>
        <v>0</v>
      </c>
      <c r="J56" s="177" t="s">
        <v>595</v>
      </c>
      <c r="O56" s="175"/>
    </row>
    <row r="57" spans="1:15" ht="12.75">
      <c r="A57" s="176" t="s">
        <v>816</v>
      </c>
      <c r="D57" s="35" t="e">
        <f>#REF!</f>
        <v>#REF!</v>
      </c>
      <c r="E57" s="35">
        <v>0</v>
      </c>
      <c r="F57" s="35" t="e">
        <f t="shared" si="6"/>
        <v>#REF!</v>
      </c>
      <c r="G57" s="35">
        <v>0</v>
      </c>
      <c r="H57" s="178">
        <v>0</v>
      </c>
      <c r="I57" s="35">
        <f t="shared" si="7"/>
        <v>0</v>
      </c>
      <c r="J57" s="177" t="s">
        <v>595</v>
      </c>
      <c r="O57" s="175"/>
    </row>
    <row r="58" spans="1:15" ht="12.75">
      <c r="A58" s="176" t="s">
        <v>470</v>
      </c>
      <c r="D58" s="35">
        <v>0</v>
      </c>
      <c r="E58" s="35" t="e">
        <f>#REF!</f>
        <v>#REF!</v>
      </c>
      <c r="F58" s="35" t="e">
        <f t="shared" si="6"/>
        <v>#REF!</v>
      </c>
      <c r="G58" s="35">
        <v>0</v>
      </c>
      <c r="H58" s="178">
        <v>0</v>
      </c>
      <c r="I58" s="35">
        <f t="shared" si="7"/>
        <v>0</v>
      </c>
      <c r="J58" s="177" t="s">
        <v>595</v>
      </c>
      <c r="O58" s="175"/>
    </row>
    <row r="59" spans="1:15" ht="12.75">
      <c r="A59" s="176"/>
      <c r="D59" s="35"/>
      <c r="E59" s="35"/>
      <c r="F59" s="35">
        <f t="shared" si="6"/>
        <v>0</v>
      </c>
      <c r="G59" s="35"/>
      <c r="H59" s="179"/>
      <c r="I59" s="35"/>
      <c r="J59" s="177" t="s">
        <v>595</v>
      </c>
      <c r="O59" s="175"/>
    </row>
    <row r="60" spans="1:15" ht="12.75">
      <c r="A60" s="180" t="s">
        <v>268</v>
      </c>
      <c r="C60" s="181" t="s">
        <v>595</v>
      </c>
      <c r="D60" s="182" t="e">
        <f aca="true" t="shared" si="8" ref="D60:I60">SUM(D37:D58)</f>
        <v>#REF!</v>
      </c>
      <c r="E60" s="182" t="e">
        <f t="shared" si="8"/>
        <v>#REF!</v>
      </c>
      <c r="F60" s="182" t="e">
        <f t="shared" si="8"/>
        <v>#REF!</v>
      </c>
      <c r="G60" s="182">
        <f t="shared" si="8"/>
        <v>42415971.59</v>
      </c>
      <c r="H60" s="182">
        <f t="shared" si="8"/>
        <v>48610605.879999995</v>
      </c>
      <c r="I60" s="182">
        <f t="shared" si="8"/>
        <v>91026577.47</v>
      </c>
      <c r="J60" s="177" t="s">
        <v>595</v>
      </c>
      <c r="O60" s="175"/>
    </row>
    <row r="61" spans="4:15" ht="12.75">
      <c r="D61" s="35"/>
      <c r="E61" s="35"/>
      <c r="F61" s="35"/>
      <c r="G61" s="35"/>
      <c r="H61" s="179"/>
      <c r="I61" s="35"/>
      <c r="J61" s="177" t="s">
        <v>595</v>
      </c>
      <c r="O61" s="175"/>
    </row>
    <row r="62" spans="1:15" ht="12.75">
      <c r="A62" s="168">
        <v>54</v>
      </c>
      <c r="C62" s="168" t="s">
        <v>699</v>
      </c>
      <c r="D62" s="183"/>
      <c r="E62" s="183"/>
      <c r="F62" s="183"/>
      <c r="G62" s="183"/>
      <c r="H62" s="179"/>
      <c r="I62" s="35"/>
      <c r="J62" s="177" t="s">
        <v>595</v>
      </c>
      <c r="O62" s="175"/>
    </row>
    <row r="63" spans="1:15" ht="12.75">
      <c r="A63" s="176" t="s">
        <v>700</v>
      </c>
      <c r="D63" s="35" t="e">
        <f>#REF!</f>
        <v>#REF!</v>
      </c>
      <c r="E63" s="35" t="e">
        <f>#REF!</f>
        <v>#REF!</v>
      </c>
      <c r="F63" s="35" t="e">
        <f aca="true" t="shared" si="9" ref="F63:F81">SUM(D63:E63)</f>
        <v>#REF!</v>
      </c>
      <c r="G63" s="35">
        <v>102852141.82</v>
      </c>
      <c r="H63" s="178">
        <v>18824574</v>
      </c>
      <c r="I63" s="35">
        <f aca="true" t="shared" si="10" ref="I63:I80">SUM(G63:H63)</f>
        <v>121676715.82</v>
      </c>
      <c r="J63" s="177" t="s">
        <v>595</v>
      </c>
      <c r="O63" s="175"/>
    </row>
    <row r="64" spans="1:15" ht="12.75">
      <c r="A64" s="176" t="s">
        <v>701</v>
      </c>
      <c r="D64" s="35" t="e">
        <f>#REF!</f>
        <v>#REF!</v>
      </c>
      <c r="E64" s="35" t="e">
        <f>#REF!</f>
        <v>#REF!</v>
      </c>
      <c r="F64" s="35" t="e">
        <f t="shared" si="9"/>
        <v>#REF!</v>
      </c>
      <c r="G64" s="35">
        <v>19760248</v>
      </c>
      <c r="H64" s="178">
        <v>3981972</v>
      </c>
      <c r="I64" s="35">
        <f t="shared" si="10"/>
        <v>23742220</v>
      </c>
      <c r="J64" s="177" t="s">
        <v>595</v>
      </c>
      <c r="O64" s="175"/>
    </row>
    <row r="65" spans="1:15" ht="12.75">
      <c r="A65" s="176" t="e">
        <f>#REF!</f>
        <v>#REF!</v>
      </c>
      <c r="D65" s="35" t="e">
        <f>#REF!</f>
        <v>#REF!</v>
      </c>
      <c r="E65" s="35"/>
      <c r="F65" s="35" t="e">
        <f t="shared" si="9"/>
        <v>#REF!</v>
      </c>
      <c r="G65" s="35">
        <v>604812</v>
      </c>
      <c r="H65" s="178"/>
      <c r="I65" s="35">
        <f t="shared" si="10"/>
        <v>604812</v>
      </c>
      <c r="J65" s="177"/>
      <c r="O65" s="175"/>
    </row>
    <row r="66" spans="1:15" ht="12.75">
      <c r="A66" s="176" t="s">
        <v>702</v>
      </c>
      <c r="D66" s="35" t="e">
        <f>#REF!</f>
        <v>#REF!</v>
      </c>
      <c r="E66" s="35" t="e">
        <f>#REF!</f>
        <v>#REF!</v>
      </c>
      <c r="F66" s="35" t="e">
        <f t="shared" si="9"/>
        <v>#REF!</v>
      </c>
      <c r="G66" s="35">
        <v>1718153</v>
      </c>
      <c r="H66" s="178">
        <v>240288</v>
      </c>
      <c r="I66" s="35">
        <f t="shared" si="10"/>
        <v>1958441</v>
      </c>
      <c r="J66" s="177" t="s">
        <v>595</v>
      </c>
      <c r="O66" s="175"/>
    </row>
    <row r="67" spans="1:15" ht="12.75">
      <c r="A67" s="176" t="s">
        <v>767</v>
      </c>
      <c r="D67" s="35" t="e">
        <f>#REF!</f>
        <v>#REF!</v>
      </c>
      <c r="E67" s="35" t="e">
        <f>#REF!</f>
        <v>#REF!</v>
      </c>
      <c r="F67" s="35" t="e">
        <f t="shared" si="9"/>
        <v>#REF!</v>
      </c>
      <c r="G67" s="35">
        <v>9241587</v>
      </c>
      <c r="H67" s="178">
        <v>2181746</v>
      </c>
      <c r="I67" s="35">
        <f t="shared" si="10"/>
        <v>11423333</v>
      </c>
      <c r="J67" s="177" t="s">
        <v>595</v>
      </c>
      <c r="O67" s="175"/>
    </row>
    <row r="68" spans="1:15" ht="12.75">
      <c r="A68" s="176" t="e">
        <f>#REF!</f>
        <v>#REF!</v>
      </c>
      <c r="D68" s="35" t="e">
        <f>#REF!</f>
        <v>#REF!</v>
      </c>
      <c r="E68" s="35"/>
      <c r="F68" s="35" t="e">
        <f t="shared" si="9"/>
        <v>#REF!</v>
      </c>
      <c r="G68" s="35">
        <v>116558</v>
      </c>
      <c r="H68" s="178"/>
      <c r="I68" s="35">
        <f t="shared" si="10"/>
        <v>116558</v>
      </c>
      <c r="J68" s="177"/>
      <c r="O68" s="175"/>
    </row>
    <row r="69" spans="1:15" ht="12.75">
      <c r="A69" s="176" t="s">
        <v>231</v>
      </c>
      <c r="D69" s="35" t="e">
        <f>#REF!</f>
        <v>#REF!</v>
      </c>
      <c r="E69" s="35" t="e">
        <f>#REF!</f>
        <v>#REF!</v>
      </c>
      <c r="F69" s="35" t="e">
        <f t="shared" si="9"/>
        <v>#REF!</v>
      </c>
      <c r="G69" s="35">
        <v>0</v>
      </c>
      <c r="H69" s="178">
        <v>0</v>
      </c>
      <c r="I69" s="35">
        <f t="shared" si="10"/>
        <v>0</v>
      </c>
      <c r="J69" s="177" t="s">
        <v>595</v>
      </c>
      <c r="O69" s="175"/>
    </row>
    <row r="70" spans="1:15" ht="12.75">
      <c r="A70" s="176" t="s">
        <v>232</v>
      </c>
      <c r="D70" s="35" t="e">
        <f>#REF!</f>
        <v>#REF!</v>
      </c>
      <c r="E70" s="35" t="e">
        <f>#REF!</f>
        <v>#REF!</v>
      </c>
      <c r="F70" s="35" t="e">
        <f t="shared" si="9"/>
        <v>#REF!</v>
      </c>
      <c r="G70" s="35">
        <v>18467516</v>
      </c>
      <c r="H70" s="178">
        <v>1228424</v>
      </c>
      <c r="I70" s="35">
        <f t="shared" si="10"/>
        <v>19695940</v>
      </c>
      <c r="J70" s="177" t="s">
        <v>595</v>
      </c>
      <c r="O70" s="175"/>
    </row>
    <row r="71" spans="1:15" ht="12.75">
      <c r="A71" s="176" t="e">
        <f>#REF!</f>
        <v>#REF!</v>
      </c>
      <c r="D71" s="35" t="e">
        <f>#REF!</f>
        <v>#REF!</v>
      </c>
      <c r="E71" s="35"/>
      <c r="F71" s="35" t="e">
        <f t="shared" si="9"/>
        <v>#REF!</v>
      </c>
      <c r="G71" s="35">
        <v>1185200</v>
      </c>
      <c r="H71" s="178"/>
      <c r="I71" s="35">
        <f t="shared" si="10"/>
        <v>1185200</v>
      </c>
      <c r="J71" s="177"/>
      <c r="O71" s="175"/>
    </row>
    <row r="72" spans="1:15" ht="12.75">
      <c r="A72" s="176" t="s">
        <v>434</v>
      </c>
      <c r="D72" s="35" t="e">
        <f>#REF!</f>
        <v>#REF!</v>
      </c>
      <c r="E72" s="35" t="e">
        <f>#REF!</f>
        <v>#REF!</v>
      </c>
      <c r="F72" s="35" t="e">
        <f t="shared" si="9"/>
        <v>#REF!</v>
      </c>
      <c r="G72" s="35">
        <v>2293131</v>
      </c>
      <c r="H72" s="178">
        <v>2252267</v>
      </c>
      <c r="I72" s="35">
        <f t="shared" si="10"/>
        <v>4545398</v>
      </c>
      <c r="J72" s="177" t="s">
        <v>595</v>
      </c>
      <c r="O72" s="175"/>
    </row>
    <row r="73" spans="1:15" ht="12.75">
      <c r="A73" s="176" t="e">
        <f>#REF!</f>
        <v>#REF!</v>
      </c>
      <c r="D73" s="35" t="e">
        <f>#REF!</f>
        <v>#REF!</v>
      </c>
      <c r="E73" s="35"/>
      <c r="F73" s="35" t="e">
        <f t="shared" si="9"/>
        <v>#REF!</v>
      </c>
      <c r="G73" s="35">
        <v>991267</v>
      </c>
      <c r="H73" s="178"/>
      <c r="I73" s="35">
        <f t="shared" si="10"/>
        <v>991267</v>
      </c>
      <c r="J73" s="177"/>
      <c r="O73" s="175"/>
    </row>
    <row r="74" spans="1:15" ht="12.75">
      <c r="A74" s="176" t="s">
        <v>109</v>
      </c>
      <c r="D74" s="35" t="e">
        <f>#REF!</f>
        <v>#REF!</v>
      </c>
      <c r="E74" s="35" t="e">
        <f>#REF!</f>
        <v>#REF!</v>
      </c>
      <c r="F74" s="35" t="e">
        <f t="shared" si="9"/>
        <v>#REF!</v>
      </c>
      <c r="G74" s="35">
        <v>1623854</v>
      </c>
      <c r="H74" s="178">
        <v>288738</v>
      </c>
      <c r="I74" s="35">
        <f t="shared" si="10"/>
        <v>1912592</v>
      </c>
      <c r="J74" s="177" t="s">
        <v>595</v>
      </c>
      <c r="O74" s="175"/>
    </row>
    <row r="75" spans="1:15" ht="12.75">
      <c r="A75" s="176" t="e">
        <f>#REF!</f>
        <v>#REF!</v>
      </c>
      <c r="D75" s="35" t="e">
        <f>#REF!</f>
        <v>#REF!</v>
      </c>
      <c r="E75" s="35"/>
      <c r="F75" s="35" t="e">
        <f t="shared" si="9"/>
        <v>#REF!</v>
      </c>
      <c r="G75" s="35">
        <v>5640</v>
      </c>
      <c r="H75" s="178"/>
      <c r="I75" s="35">
        <f t="shared" si="10"/>
        <v>5640</v>
      </c>
      <c r="J75" s="177"/>
      <c r="O75" s="175"/>
    </row>
    <row r="76" spans="1:15" ht="12.75">
      <c r="A76" s="176" t="s">
        <v>184</v>
      </c>
      <c r="D76" s="35" t="e">
        <f>#REF!</f>
        <v>#REF!</v>
      </c>
      <c r="E76" s="35" t="e">
        <f>#REF!</f>
        <v>#REF!</v>
      </c>
      <c r="F76" s="35" t="e">
        <f t="shared" si="9"/>
        <v>#REF!</v>
      </c>
      <c r="G76" s="35">
        <v>402693</v>
      </c>
      <c r="H76" s="178">
        <v>13230</v>
      </c>
      <c r="I76" s="35">
        <f t="shared" si="10"/>
        <v>415923</v>
      </c>
      <c r="J76" s="177" t="s">
        <v>595</v>
      </c>
      <c r="O76" s="175"/>
    </row>
    <row r="77" spans="1:15" ht="12.75">
      <c r="A77" s="176" t="s">
        <v>536</v>
      </c>
      <c r="D77" s="35" t="e">
        <f>#REF!</f>
        <v>#REF!</v>
      </c>
      <c r="E77" s="35" t="e">
        <f>#REF!</f>
        <v>#REF!</v>
      </c>
      <c r="F77" s="35" t="e">
        <f t="shared" si="9"/>
        <v>#REF!</v>
      </c>
      <c r="G77" s="35">
        <v>37048125.79</v>
      </c>
      <c r="H77" s="178">
        <v>4469189.39</v>
      </c>
      <c r="I77" s="35">
        <f t="shared" si="10"/>
        <v>41517315.18</v>
      </c>
      <c r="J77" s="177" t="s">
        <v>595</v>
      </c>
      <c r="O77" s="175"/>
    </row>
    <row r="78" spans="1:15" ht="12.75">
      <c r="A78" s="176" t="s">
        <v>805</v>
      </c>
      <c r="D78" s="35" t="e">
        <f>#REF!</f>
        <v>#REF!</v>
      </c>
      <c r="E78" s="35" t="e">
        <f>#REF!</f>
        <v>#REF!</v>
      </c>
      <c r="F78" s="35" t="e">
        <f t="shared" si="9"/>
        <v>#REF!</v>
      </c>
      <c r="G78" s="35">
        <v>0</v>
      </c>
      <c r="H78" s="178">
        <v>0</v>
      </c>
      <c r="I78" s="35">
        <f t="shared" si="10"/>
        <v>0</v>
      </c>
      <c r="J78" s="177" t="s">
        <v>595</v>
      </c>
      <c r="O78" s="175"/>
    </row>
    <row r="79" spans="1:15" ht="12.75">
      <c r="A79" s="114" t="s">
        <v>420</v>
      </c>
      <c r="D79" s="35" t="e">
        <f>#REF!</f>
        <v>#REF!</v>
      </c>
      <c r="E79" s="35" t="e">
        <f>#REF!</f>
        <v>#REF!</v>
      </c>
      <c r="F79" s="35" t="e">
        <f t="shared" si="9"/>
        <v>#REF!</v>
      </c>
      <c r="G79" s="35">
        <v>0</v>
      </c>
      <c r="H79" s="178">
        <v>0</v>
      </c>
      <c r="I79" s="35">
        <f t="shared" si="10"/>
        <v>0</v>
      </c>
      <c r="J79" s="177" t="s">
        <v>595</v>
      </c>
      <c r="O79" s="175"/>
    </row>
    <row r="80" spans="1:15" ht="12.75">
      <c r="A80" s="114" t="e">
        <f>#REF!</f>
        <v>#REF!</v>
      </c>
      <c r="D80" s="35" t="e">
        <f>#REF!</f>
        <v>#REF!</v>
      </c>
      <c r="E80" s="35">
        <v>0</v>
      </c>
      <c r="F80" s="35" t="e">
        <f t="shared" si="9"/>
        <v>#REF!</v>
      </c>
      <c r="G80" s="35">
        <v>412744</v>
      </c>
      <c r="H80" s="178">
        <v>0</v>
      </c>
      <c r="I80" s="35">
        <f t="shared" si="10"/>
        <v>412744</v>
      </c>
      <c r="J80" s="177" t="s">
        <v>595</v>
      </c>
      <c r="O80" s="175"/>
    </row>
    <row r="81" spans="3:15" ht="12.75">
      <c r="C81" s="181" t="s">
        <v>595</v>
      </c>
      <c r="D81" s="182"/>
      <c r="E81" s="182"/>
      <c r="F81" s="35">
        <f t="shared" si="9"/>
        <v>0</v>
      </c>
      <c r="G81" s="35"/>
      <c r="H81" s="35"/>
      <c r="I81" s="35"/>
      <c r="J81" s="177" t="s">
        <v>595</v>
      </c>
      <c r="K81" s="184" t="s">
        <v>595</v>
      </c>
      <c r="O81" s="175"/>
    </row>
    <row r="82" spans="1:15" ht="12.75">
      <c r="A82" s="128" t="s">
        <v>1011</v>
      </c>
      <c r="C82" s="181"/>
      <c r="D82" s="182" t="e">
        <f aca="true" t="shared" si="11" ref="D82:I82">SUM(D63:D81)</f>
        <v>#REF!</v>
      </c>
      <c r="E82" s="182" t="e">
        <f t="shared" si="11"/>
        <v>#REF!</v>
      </c>
      <c r="F82" s="182" t="e">
        <f t="shared" si="11"/>
        <v>#REF!</v>
      </c>
      <c r="G82" s="182">
        <f t="shared" si="11"/>
        <v>196723670.60999998</v>
      </c>
      <c r="H82" s="182">
        <f t="shared" si="11"/>
        <v>33480428.39</v>
      </c>
      <c r="I82" s="182">
        <f t="shared" si="11"/>
        <v>230204099</v>
      </c>
      <c r="J82" s="177" t="s">
        <v>595</v>
      </c>
      <c r="K82" s="184"/>
      <c r="O82" s="175"/>
    </row>
    <row r="83" spans="4:15" ht="12.75">
      <c r="D83" s="35"/>
      <c r="E83" s="35"/>
      <c r="F83" s="35"/>
      <c r="G83" s="35"/>
      <c r="H83" s="179"/>
      <c r="I83" s="35"/>
      <c r="J83" s="177" t="s">
        <v>595</v>
      </c>
      <c r="O83" s="175"/>
    </row>
    <row r="84" spans="1:15" ht="12.75">
      <c r="A84" s="168">
        <v>55</v>
      </c>
      <c r="C84" s="168" t="s">
        <v>668</v>
      </c>
      <c r="D84" s="183"/>
      <c r="E84" s="183"/>
      <c r="F84" s="183"/>
      <c r="G84" s="183"/>
      <c r="H84" s="179"/>
      <c r="I84" s="35"/>
      <c r="J84" s="177" t="s">
        <v>595</v>
      </c>
      <c r="O84" s="175"/>
    </row>
    <row r="85" spans="1:15" ht="12.75">
      <c r="A85" s="176" t="s">
        <v>669</v>
      </c>
      <c r="D85" s="35" t="e">
        <f>#REF!</f>
        <v>#REF!</v>
      </c>
      <c r="E85" s="35" t="e">
        <f>#REF!</f>
        <v>#REF!</v>
      </c>
      <c r="F85" s="35" t="e">
        <f aca="true" t="shared" si="12" ref="F85:F96">SUM(D85:E85)</f>
        <v>#REF!</v>
      </c>
      <c r="G85" s="35">
        <v>6501496</v>
      </c>
      <c r="H85" s="178">
        <v>1572985</v>
      </c>
      <c r="I85" s="35">
        <f aca="true" t="shared" si="13" ref="I85:I95">SUM(G85:H85)</f>
        <v>8074481</v>
      </c>
      <c r="J85" s="177" t="s">
        <v>595</v>
      </c>
      <c r="O85" s="175"/>
    </row>
    <row r="86" spans="1:15" ht="12.75">
      <c r="A86" s="176" t="s">
        <v>670</v>
      </c>
      <c r="D86" s="35" t="e">
        <f>#REF!</f>
        <v>#REF!</v>
      </c>
      <c r="E86" s="35" t="e">
        <f>#REF!</f>
        <v>#REF!</v>
      </c>
      <c r="F86" s="35" t="e">
        <f t="shared" si="12"/>
        <v>#REF!</v>
      </c>
      <c r="G86" s="35">
        <v>1114810</v>
      </c>
      <c r="H86" s="178">
        <v>281964</v>
      </c>
      <c r="I86" s="35">
        <f t="shared" si="13"/>
        <v>1396774</v>
      </c>
      <c r="J86" s="177" t="s">
        <v>595</v>
      </c>
      <c r="O86" s="175"/>
    </row>
    <row r="87" spans="1:15" ht="12.75">
      <c r="A87" s="176" t="s">
        <v>467</v>
      </c>
      <c r="D87" s="35" t="e">
        <f>#REF!</f>
        <v>#REF!</v>
      </c>
      <c r="E87" s="35">
        <v>0</v>
      </c>
      <c r="F87" s="35" t="e">
        <f t="shared" si="12"/>
        <v>#REF!</v>
      </c>
      <c r="G87" s="35">
        <v>2332</v>
      </c>
      <c r="H87" s="178">
        <v>0</v>
      </c>
      <c r="I87" s="35">
        <f t="shared" si="13"/>
        <v>2332</v>
      </c>
      <c r="J87" s="177" t="s">
        <v>595</v>
      </c>
      <c r="O87" s="175"/>
    </row>
    <row r="88" spans="1:15" ht="12.75">
      <c r="A88" s="176" t="s">
        <v>790</v>
      </c>
      <c r="D88" s="35" t="e">
        <f>#REF!</f>
        <v>#REF!</v>
      </c>
      <c r="E88" s="35" t="e">
        <f>#REF!</f>
        <v>#REF!</v>
      </c>
      <c r="F88" s="35" t="e">
        <f t="shared" si="12"/>
        <v>#REF!</v>
      </c>
      <c r="G88" s="35">
        <v>105127</v>
      </c>
      <c r="H88" s="178">
        <v>5550</v>
      </c>
      <c r="I88" s="35">
        <f t="shared" si="13"/>
        <v>110677</v>
      </c>
      <c r="J88" s="177" t="s">
        <v>595</v>
      </c>
      <c r="O88" s="175"/>
    </row>
    <row r="89" spans="1:15" ht="12.75">
      <c r="A89" s="176" t="s">
        <v>413</v>
      </c>
      <c r="D89" s="35" t="e">
        <f>#REF!</f>
        <v>#REF!</v>
      </c>
      <c r="E89" s="35" t="e">
        <f>#REF!</f>
        <v>#REF!</v>
      </c>
      <c r="F89" s="35" t="e">
        <f t="shared" si="12"/>
        <v>#REF!</v>
      </c>
      <c r="G89" s="35">
        <v>0</v>
      </c>
      <c r="H89" s="178">
        <v>0</v>
      </c>
      <c r="I89" s="35">
        <f t="shared" si="13"/>
        <v>0</v>
      </c>
      <c r="J89" s="177" t="s">
        <v>595</v>
      </c>
      <c r="O89" s="175"/>
    </row>
    <row r="90" spans="1:15" ht="12.75">
      <c r="A90" s="176" t="s">
        <v>791</v>
      </c>
      <c r="D90" s="35" t="e">
        <f>#REF!</f>
        <v>#REF!</v>
      </c>
      <c r="E90" s="35" t="e">
        <f>#REF!</f>
        <v>#REF!</v>
      </c>
      <c r="F90" s="35" t="e">
        <f t="shared" si="12"/>
        <v>#REF!</v>
      </c>
      <c r="G90" s="35">
        <v>27900</v>
      </c>
      <c r="H90" s="178">
        <v>0</v>
      </c>
      <c r="I90" s="35">
        <f t="shared" si="13"/>
        <v>27900</v>
      </c>
      <c r="J90" s="177" t="s">
        <v>595</v>
      </c>
      <c r="O90" s="175"/>
    </row>
    <row r="91" spans="1:15" ht="12.75">
      <c r="A91" s="176" t="s">
        <v>678</v>
      </c>
      <c r="D91" s="35" t="e">
        <f>#REF!</f>
        <v>#REF!</v>
      </c>
      <c r="E91" s="35" t="e">
        <f>#REF!</f>
        <v>#REF!</v>
      </c>
      <c r="F91" s="35" t="e">
        <f t="shared" si="12"/>
        <v>#REF!</v>
      </c>
      <c r="G91" s="35">
        <v>286818</v>
      </c>
      <c r="H91" s="178">
        <v>434978</v>
      </c>
      <c r="I91" s="35">
        <f t="shared" si="13"/>
        <v>721796</v>
      </c>
      <c r="J91" s="177" t="s">
        <v>595</v>
      </c>
      <c r="O91" s="175"/>
    </row>
    <row r="92" spans="1:15" ht="12.75">
      <c r="A92" s="176" t="s">
        <v>987</v>
      </c>
      <c r="D92" s="35" t="e">
        <f>#REF!</f>
        <v>#REF!</v>
      </c>
      <c r="E92" s="35" t="e">
        <f>#REF!</f>
        <v>#REF!</v>
      </c>
      <c r="F92" s="35" t="e">
        <f t="shared" si="12"/>
        <v>#REF!</v>
      </c>
      <c r="G92" s="35">
        <v>408321</v>
      </c>
      <c r="H92" s="178">
        <v>13804</v>
      </c>
      <c r="I92" s="35">
        <f t="shared" si="13"/>
        <v>422125</v>
      </c>
      <c r="J92" s="177" t="s">
        <v>595</v>
      </c>
      <c r="O92" s="175"/>
    </row>
    <row r="93" spans="1:15" ht="12.75">
      <c r="A93" s="176" t="s">
        <v>539</v>
      </c>
      <c r="D93" s="35" t="e">
        <f>#REF!</f>
        <v>#REF!</v>
      </c>
      <c r="E93" s="35" t="e">
        <f>#REF!</f>
        <v>#REF!</v>
      </c>
      <c r="F93" s="35" t="e">
        <f t="shared" si="12"/>
        <v>#REF!</v>
      </c>
      <c r="G93" s="35">
        <v>12900</v>
      </c>
      <c r="H93" s="178">
        <v>0</v>
      </c>
      <c r="I93" s="35">
        <f t="shared" si="13"/>
        <v>12900</v>
      </c>
      <c r="J93" s="177" t="s">
        <v>595</v>
      </c>
      <c r="O93" s="175"/>
    </row>
    <row r="94" spans="1:15" ht="12.75">
      <c r="A94" s="176" t="s">
        <v>1015</v>
      </c>
      <c r="D94" s="35" t="e">
        <f>#REF!</f>
        <v>#REF!</v>
      </c>
      <c r="E94" s="35" t="e">
        <f>#REF!</f>
        <v>#REF!</v>
      </c>
      <c r="F94" s="35" t="e">
        <f t="shared" si="12"/>
        <v>#REF!</v>
      </c>
      <c r="G94" s="35">
        <v>906968</v>
      </c>
      <c r="H94" s="178">
        <v>604505</v>
      </c>
      <c r="I94" s="35">
        <f t="shared" si="13"/>
        <v>1511473</v>
      </c>
      <c r="J94" s="177" t="s">
        <v>595</v>
      </c>
      <c r="O94" s="175"/>
    </row>
    <row r="95" spans="1:15" ht="12.75">
      <c r="A95" s="176" t="s">
        <v>1016</v>
      </c>
      <c r="D95" s="35" t="e">
        <f>#REF!</f>
        <v>#REF!</v>
      </c>
      <c r="E95" s="35" t="e">
        <f>#REF!</f>
        <v>#REF!</v>
      </c>
      <c r="F95" s="35" t="e">
        <f t="shared" si="12"/>
        <v>#REF!</v>
      </c>
      <c r="G95" s="35">
        <v>0</v>
      </c>
      <c r="H95" s="178">
        <v>0</v>
      </c>
      <c r="I95" s="35">
        <f t="shared" si="13"/>
        <v>0</v>
      </c>
      <c r="J95" s="177" t="s">
        <v>595</v>
      </c>
      <c r="O95" s="175"/>
    </row>
    <row r="96" spans="4:15" ht="12.75">
      <c r="D96" s="35" t="s">
        <v>595</v>
      </c>
      <c r="E96" s="35"/>
      <c r="F96" s="35">
        <f t="shared" si="12"/>
        <v>0</v>
      </c>
      <c r="G96" s="35" t="s">
        <v>595</v>
      </c>
      <c r="H96" s="179"/>
      <c r="I96" s="35"/>
      <c r="J96" s="177" t="s">
        <v>595</v>
      </c>
      <c r="O96" s="175"/>
    </row>
    <row r="97" spans="1:15" ht="12.75">
      <c r="A97" s="180" t="s">
        <v>268</v>
      </c>
      <c r="C97" s="181" t="s">
        <v>595</v>
      </c>
      <c r="D97" s="36" t="e">
        <f aca="true" t="shared" si="14" ref="D97:I97">SUM(D85:D96)</f>
        <v>#REF!</v>
      </c>
      <c r="E97" s="36" t="e">
        <f t="shared" si="14"/>
        <v>#REF!</v>
      </c>
      <c r="F97" s="36" t="e">
        <f t="shared" si="14"/>
        <v>#REF!</v>
      </c>
      <c r="G97" s="36">
        <f t="shared" si="14"/>
        <v>9366672</v>
      </c>
      <c r="H97" s="36">
        <f t="shared" si="14"/>
        <v>2913786</v>
      </c>
      <c r="I97" s="36">
        <f t="shared" si="14"/>
        <v>12280458</v>
      </c>
      <c r="J97" s="177" t="s">
        <v>595</v>
      </c>
      <c r="O97" s="175"/>
    </row>
    <row r="98" spans="4:15" ht="12.75">
      <c r="D98" s="35" t="s">
        <v>595</v>
      </c>
      <c r="E98" s="35"/>
      <c r="F98" s="35"/>
      <c r="G98" s="35" t="s">
        <v>595</v>
      </c>
      <c r="H98" s="179"/>
      <c r="I98" s="35"/>
      <c r="J98" s="177" t="s">
        <v>595</v>
      </c>
      <c r="O98" s="175"/>
    </row>
    <row r="99" spans="1:15" ht="12.75">
      <c r="A99" s="168">
        <v>56</v>
      </c>
      <c r="C99" s="168" t="s">
        <v>1017</v>
      </c>
      <c r="D99" s="35"/>
      <c r="E99" s="35" t="s">
        <v>595</v>
      </c>
      <c r="F99" s="183"/>
      <c r="G99" s="183"/>
      <c r="H99" s="179" t="s">
        <v>595</v>
      </c>
      <c r="I99" s="35"/>
      <c r="J99" s="177" t="s">
        <v>595</v>
      </c>
      <c r="O99" s="175"/>
    </row>
    <row r="100" spans="1:15" ht="12.75">
      <c r="A100" s="176" t="s">
        <v>1008</v>
      </c>
      <c r="D100" s="35" t="e">
        <f>#REF!</f>
        <v>#REF!</v>
      </c>
      <c r="E100" s="35" t="e">
        <f>#REF!</f>
        <v>#REF!</v>
      </c>
      <c r="F100" s="35" t="e">
        <f aca="true" t="shared" si="15" ref="F100:F110">SUM(D100:E100)</f>
        <v>#REF!</v>
      </c>
      <c r="G100" s="35">
        <v>739218026.3</v>
      </c>
      <c r="H100" s="178">
        <v>58327033</v>
      </c>
      <c r="I100" s="35">
        <f aca="true" t="shared" si="16" ref="I100:I110">SUM(G100:H100)</f>
        <v>797545059.3</v>
      </c>
      <c r="J100" s="177" t="s">
        <v>595</v>
      </c>
      <c r="O100" s="175"/>
    </row>
    <row r="101" spans="1:15" ht="12.75">
      <c r="A101" s="176" t="s">
        <v>90</v>
      </c>
      <c r="D101" s="35" t="e">
        <f>#REF!+#REF!</f>
        <v>#REF!</v>
      </c>
      <c r="E101" s="35" t="e">
        <f>#REF!</f>
        <v>#REF!</v>
      </c>
      <c r="F101" s="35" t="e">
        <f t="shared" si="15"/>
        <v>#REF!</v>
      </c>
      <c r="G101" s="35">
        <v>11303822</v>
      </c>
      <c r="H101" s="178">
        <v>2147077</v>
      </c>
      <c r="I101" s="35">
        <f t="shared" si="16"/>
        <v>13450899</v>
      </c>
      <c r="J101" s="177" t="s">
        <v>595</v>
      </c>
      <c r="O101" s="175"/>
    </row>
    <row r="102" spans="1:15" ht="12.75">
      <c r="A102" s="176" t="s">
        <v>297</v>
      </c>
      <c r="D102" s="35" t="e">
        <f>#REF!</f>
        <v>#REF!</v>
      </c>
      <c r="E102" s="35" t="e">
        <f>#REF!</f>
        <v>#REF!</v>
      </c>
      <c r="F102" s="35" t="e">
        <f t="shared" si="15"/>
        <v>#REF!</v>
      </c>
      <c r="G102" s="35">
        <v>4843756</v>
      </c>
      <c r="H102" s="178">
        <v>601321</v>
      </c>
      <c r="I102" s="35">
        <f t="shared" si="16"/>
        <v>5445077</v>
      </c>
      <c r="J102" s="177" t="s">
        <v>595</v>
      </c>
      <c r="O102" s="175"/>
    </row>
    <row r="103" spans="1:15" ht="12.75">
      <c r="A103" s="176" t="s">
        <v>276</v>
      </c>
      <c r="D103" s="35" t="e">
        <f>#REF!</f>
        <v>#REF!</v>
      </c>
      <c r="E103" s="35" t="e">
        <f>#REF!</f>
        <v>#REF!</v>
      </c>
      <c r="F103" s="35" t="e">
        <f t="shared" si="15"/>
        <v>#REF!</v>
      </c>
      <c r="G103" s="35">
        <v>278064</v>
      </c>
      <c r="H103" s="178">
        <v>153330</v>
      </c>
      <c r="I103" s="35">
        <f t="shared" si="16"/>
        <v>431394</v>
      </c>
      <c r="J103" s="177" t="s">
        <v>595</v>
      </c>
      <c r="O103" s="175"/>
    </row>
    <row r="104" spans="1:15" ht="12.75">
      <c r="A104" s="176" t="s">
        <v>275</v>
      </c>
      <c r="D104" s="35" t="e">
        <f>#REF!</f>
        <v>#REF!</v>
      </c>
      <c r="E104" s="35" t="e">
        <f>#REF!</f>
        <v>#REF!</v>
      </c>
      <c r="F104" s="35" t="e">
        <f t="shared" si="15"/>
        <v>#REF!</v>
      </c>
      <c r="G104" s="35">
        <v>5487160</v>
      </c>
      <c r="H104" s="178">
        <v>310449</v>
      </c>
      <c r="I104" s="35">
        <f t="shared" si="16"/>
        <v>5797609</v>
      </c>
      <c r="J104" s="177" t="s">
        <v>595</v>
      </c>
      <c r="O104" s="175"/>
    </row>
    <row r="105" spans="1:15" ht="12.75">
      <c r="A105" s="176" t="s">
        <v>498</v>
      </c>
      <c r="D105" s="35" t="e">
        <f>#REF!</f>
        <v>#REF!</v>
      </c>
      <c r="E105" s="35" t="e">
        <f>#REF!</f>
        <v>#REF!</v>
      </c>
      <c r="F105" s="35" t="e">
        <f t="shared" si="15"/>
        <v>#REF!</v>
      </c>
      <c r="G105" s="35">
        <v>61536</v>
      </c>
      <c r="H105" s="178">
        <v>6819802</v>
      </c>
      <c r="I105" s="35">
        <f t="shared" si="16"/>
        <v>6881338</v>
      </c>
      <c r="J105" s="177" t="s">
        <v>595</v>
      </c>
      <c r="O105" s="175"/>
    </row>
    <row r="106" spans="1:15" ht="12.75">
      <c r="A106" s="176" t="s">
        <v>1004</v>
      </c>
      <c r="D106" s="35" t="e">
        <f>#REF!</f>
        <v>#REF!</v>
      </c>
      <c r="E106" s="35" t="e">
        <f>#REF!</f>
        <v>#REF!</v>
      </c>
      <c r="F106" s="35" t="e">
        <f t="shared" si="15"/>
        <v>#REF!</v>
      </c>
      <c r="G106" s="35">
        <v>0</v>
      </c>
      <c r="H106" s="178">
        <v>0</v>
      </c>
      <c r="I106" s="35">
        <f t="shared" si="16"/>
        <v>0</v>
      </c>
      <c r="J106" s="177" t="s">
        <v>595</v>
      </c>
      <c r="O106" s="175"/>
    </row>
    <row r="107" spans="1:15" ht="12.75">
      <c r="A107" s="176" t="s">
        <v>1005</v>
      </c>
      <c r="D107" s="35" t="e">
        <f>#REF!</f>
        <v>#REF!</v>
      </c>
      <c r="E107" s="35" t="e">
        <f>#REF!</f>
        <v>#REF!</v>
      </c>
      <c r="F107" s="35" t="e">
        <f t="shared" si="15"/>
        <v>#REF!</v>
      </c>
      <c r="G107" s="35">
        <v>1175161</v>
      </c>
      <c r="H107" s="178">
        <v>0</v>
      </c>
      <c r="I107" s="35">
        <f t="shared" si="16"/>
        <v>1175161</v>
      </c>
      <c r="J107" s="177" t="s">
        <v>595</v>
      </c>
      <c r="O107" s="175"/>
    </row>
    <row r="108" spans="1:15" ht="12.75">
      <c r="A108" s="176" t="s">
        <v>813</v>
      </c>
      <c r="D108" s="35" t="e">
        <f>#REF!</f>
        <v>#REF!</v>
      </c>
      <c r="E108" s="35" t="e">
        <f>#REF!</f>
        <v>#REF!</v>
      </c>
      <c r="F108" s="35" t="e">
        <f t="shared" si="15"/>
        <v>#REF!</v>
      </c>
      <c r="G108" s="35">
        <v>22510</v>
      </c>
      <c r="H108" s="178">
        <v>0</v>
      </c>
      <c r="I108" s="35">
        <f t="shared" si="16"/>
        <v>22510</v>
      </c>
      <c r="J108" s="177" t="s">
        <v>595</v>
      </c>
      <c r="O108" s="175"/>
    </row>
    <row r="109" spans="1:15" ht="12.75">
      <c r="A109" s="176" t="s">
        <v>690</v>
      </c>
      <c r="D109" s="35" t="e">
        <f>#REF!</f>
        <v>#REF!</v>
      </c>
      <c r="E109" s="35" t="e">
        <f>#REF!</f>
        <v>#REF!</v>
      </c>
      <c r="F109" s="35" t="e">
        <f t="shared" si="15"/>
        <v>#REF!</v>
      </c>
      <c r="G109" s="35">
        <v>1580040.2</v>
      </c>
      <c r="H109" s="178">
        <v>2320</v>
      </c>
      <c r="I109" s="35">
        <f t="shared" si="16"/>
        <v>1582360.2</v>
      </c>
      <c r="J109" s="177" t="s">
        <v>595</v>
      </c>
      <c r="O109" s="175"/>
    </row>
    <row r="110" spans="1:15" ht="12.75">
      <c r="A110" s="40" t="s">
        <v>173</v>
      </c>
      <c r="D110" s="35" t="e">
        <f>#REF!</f>
        <v>#REF!</v>
      </c>
      <c r="E110" s="35">
        <v>0</v>
      </c>
      <c r="F110" s="35" t="e">
        <f t="shared" si="15"/>
        <v>#REF!</v>
      </c>
      <c r="G110" s="35">
        <v>0</v>
      </c>
      <c r="H110" s="178">
        <v>0</v>
      </c>
      <c r="I110" s="35">
        <f t="shared" si="16"/>
        <v>0</v>
      </c>
      <c r="J110" s="177"/>
      <c r="O110" s="175"/>
    </row>
    <row r="111" spans="1:15" ht="12.75">
      <c r="A111" s="114" t="s">
        <v>1104</v>
      </c>
      <c r="D111" s="35" t="e">
        <f>#REF!</f>
        <v>#REF!</v>
      </c>
      <c r="E111" s="35" t="e">
        <f>#REF!</f>
        <v>#REF!</v>
      </c>
      <c r="F111" s="35" t="e">
        <f>SUM(D111:E111)</f>
        <v>#REF!</v>
      </c>
      <c r="G111" s="35"/>
      <c r="H111" s="179"/>
      <c r="I111" s="35"/>
      <c r="J111" s="177" t="s">
        <v>595</v>
      </c>
      <c r="O111" s="175"/>
    </row>
    <row r="112" spans="1:15" ht="12.75">
      <c r="A112" s="180" t="s">
        <v>268</v>
      </c>
      <c r="C112" s="181" t="s">
        <v>595</v>
      </c>
      <c r="D112" s="36" t="e">
        <f aca="true" t="shared" si="17" ref="D112:I112">SUM(D100:D111)</f>
        <v>#REF!</v>
      </c>
      <c r="E112" s="36" t="e">
        <f t="shared" si="17"/>
        <v>#REF!</v>
      </c>
      <c r="F112" s="36" t="e">
        <f t="shared" si="17"/>
        <v>#REF!</v>
      </c>
      <c r="G112" s="36">
        <f t="shared" si="17"/>
        <v>763970075.5</v>
      </c>
      <c r="H112" s="36">
        <f t="shared" si="17"/>
        <v>68361332</v>
      </c>
      <c r="I112" s="36">
        <f t="shared" si="17"/>
        <v>832331407.5</v>
      </c>
      <c r="J112" s="177" t="s">
        <v>595</v>
      </c>
      <c r="O112" s="175"/>
    </row>
    <row r="113" spans="4:15" ht="12.75">
      <c r="D113" s="35"/>
      <c r="E113" s="35"/>
      <c r="F113" s="35"/>
      <c r="G113" s="35"/>
      <c r="H113" s="179"/>
      <c r="I113" s="35"/>
      <c r="J113" s="177" t="s">
        <v>595</v>
      </c>
      <c r="O113" s="175"/>
    </row>
    <row r="114" spans="1:15" ht="12.75">
      <c r="A114" s="168">
        <v>57</v>
      </c>
      <c r="C114" s="168" t="s">
        <v>564</v>
      </c>
      <c r="D114" s="35" t="s">
        <v>595</v>
      </c>
      <c r="E114" s="35" t="s">
        <v>595</v>
      </c>
      <c r="F114" s="183"/>
      <c r="G114" s="183" t="s">
        <v>595</v>
      </c>
      <c r="H114" s="179" t="s">
        <v>595</v>
      </c>
      <c r="I114" s="35"/>
      <c r="J114" s="177" t="s">
        <v>595</v>
      </c>
      <c r="O114" s="175"/>
    </row>
    <row r="115" spans="1:15" ht="12.75">
      <c r="A115" s="176" t="s">
        <v>808</v>
      </c>
      <c r="D115" s="35" t="e">
        <f>#REF!</f>
        <v>#REF!</v>
      </c>
      <c r="E115" s="35" t="e">
        <f>#REF!</f>
        <v>#REF!</v>
      </c>
      <c r="F115" s="35" t="e">
        <f aca="true" t="shared" si="18" ref="F115:F144">SUM(D115:E115)</f>
        <v>#REF!</v>
      </c>
      <c r="G115" s="35">
        <v>264669063.8</v>
      </c>
      <c r="H115" s="178">
        <v>17166476</v>
      </c>
      <c r="I115" s="35">
        <f aca="true" t="shared" si="19" ref="I115:I143">SUM(G115:H115)</f>
        <v>281835539.8</v>
      </c>
      <c r="J115" s="177" t="s">
        <v>595</v>
      </c>
      <c r="O115" s="175"/>
    </row>
    <row r="116" spans="1:15" ht="12.75">
      <c r="A116" s="176" t="s">
        <v>809</v>
      </c>
      <c r="D116" s="35" t="e">
        <f>#REF!+#REF!</f>
        <v>#REF!</v>
      </c>
      <c r="E116" s="35" t="e">
        <f>#REF!</f>
        <v>#REF!</v>
      </c>
      <c r="F116" s="35" t="e">
        <f t="shared" si="18"/>
        <v>#REF!</v>
      </c>
      <c r="G116" s="35">
        <v>3026278</v>
      </c>
      <c r="H116" s="178">
        <v>316831</v>
      </c>
      <c r="I116" s="35">
        <f t="shared" si="19"/>
        <v>3343109</v>
      </c>
      <c r="J116" s="177" t="s">
        <v>595</v>
      </c>
      <c r="O116" s="175"/>
    </row>
    <row r="117" spans="1:15" ht="12.75">
      <c r="A117" s="176" t="s">
        <v>108</v>
      </c>
      <c r="D117" s="35" t="e">
        <f>#REF!</f>
        <v>#REF!</v>
      </c>
      <c r="E117" s="35" t="e">
        <f>#REF!</f>
        <v>#REF!</v>
      </c>
      <c r="F117" s="35" t="e">
        <f t="shared" si="18"/>
        <v>#REF!</v>
      </c>
      <c r="G117" s="35">
        <v>13019</v>
      </c>
      <c r="H117" s="178">
        <v>0</v>
      </c>
      <c r="I117" s="35">
        <f t="shared" si="19"/>
        <v>13019</v>
      </c>
      <c r="J117" s="177" t="s">
        <v>595</v>
      </c>
      <c r="O117" s="175"/>
    </row>
    <row r="118" spans="1:15" ht="12.75">
      <c r="A118" s="176" t="s">
        <v>269</v>
      </c>
      <c r="D118" s="35" t="e">
        <f>#REF!</f>
        <v>#REF!</v>
      </c>
      <c r="E118" s="35" t="e">
        <f>#REF!</f>
        <v>#REF!</v>
      </c>
      <c r="F118" s="35" t="e">
        <f t="shared" si="18"/>
        <v>#REF!</v>
      </c>
      <c r="G118" s="35">
        <v>1283854</v>
      </c>
      <c r="H118" s="178">
        <v>213408</v>
      </c>
      <c r="I118" s="35">
        <f t="shared" si="19"/>
        <v>1497262</v>
      </c>
      <c r="J118" s="177" t="s">
        <v>595</v>
      </c>
      <c r="O118" s="175"/>
    </row>
    <row r="119" spans="1:15" ht="12.75">
      <c r="A119" s="176" t="s">
        <v>1009</v>
      </c>
      <c r="D119" s="35" t="e">
        <f>#REF!</f>
        <v>#REF!</v>
      </c>
      <c r="E119" s="35" t="e">
        <f>#REF!</f>
        <v>#REF!</v>
      </c>
      <c r="F119" s="35" t="e">
        <f t="shared" si="18"/>
        <v>#REF!</v>
      </c>
      <c r="G119" s="35">
        <v>2784164</v>
      </c>
      <c r="H119" s="178">
        <v>131252</v>
      </c>
      <c r="I119" s="35">
        <f t="shared" si="19"/>
        <v>2915416</v>
      </c>
      <c r="J119" s="177" t="s">
        <v>595</v>
      </c>
      <c r="O119" s="175"/>
    </row>
    <row r="120" spans="1:15" ht="12.75">
      <c r="A120" s="176" t="s">
        <v>1010</v>
      </c>
      <c r="D120" s="35" t="e">
        <f>#REF!</f>
        <v>#REF!</v>
      </c>
      <c r="E120" s="35" t="e">
        <f>#REF!</f>
        <v>#REF!</v>
      </c>
      <c r="F120" s="35" t="e">
        <f t="shared" si="18"/>
        <v>#REF!</v>
      </c>
      <c r="G120" s="35">
        <v>3257240</v>
      </c>
      <c r="H120" s="178">
        <v>510630</v>
      </c>
      <c r="I120" s="35">
        <f t="shared" si="19"/>
        <v>3767870</v>
      </c>
      <c r="J120" s="177" t="s">
        <v>595</v>
      </c>
      <c r="O120" s="175"/>
    </row>
    <row r="121" spans="1:15" ht="12.75">
      <c r="A121" s="176" t="s">
        <v>435</v>
      </c>
      <c r="D121" s="35" t="e">
        <f>#REF!</f>
        <v>#REF!</v>
      </c>
      <c r="E121" s="35" t="e">
        <f>#REF!</f>
        <v>#REF!</v>
      </c>
      <c r="F121" s="35" t="e">
        <f t="shared" si="18"/>
        <v>#REF!</v>
      </c>
      <c r="G121" s="35">
        <v>245620</v>
      </c>
      <c r="H121" s="178">
        <v>2565633</v>
      </c>
      <c r="I121" s="35">
        <f t="shared" si="19"/>
        <v>2811253</v>
      </c>
      <c r="J121" s="177" t="s">
        <v>595</v>
      </c>
      <c r="O121" s="175"/>
    </row>
    <row r="122" spans="1:15" ht="12.75">
      <c r="A122" s="176" t="s">
        <v>436</v>
      </c>
      <c r="D122" s="35" t="e">
        <f>#REF!</f>
        <v>#REF!</v>
      </c>
      <c r="E122" s="35" t="e">
        <f>#REF!</f>
        <v>#REF!</v>
      </c>
      <c r="F122" s="35" t="e">
        <f t="shared" si="18"/>
        <v>#REF!</v>
      </c>
      <c r="G122" s="35">
        <v>0</v>
      </c>
      <c r="H122" s="178">
        <v>0</v>
      </c>
      <c r="I122" s="35">
        <f t="shared" si="19"/>
        <v>0</v>
      </c>
      <c r="J122" s="177" t="s">
        <v>595</v>
      </c>
      <c r="O122" s="175"/>
    </row>
    <row r="123" spans="1:15" ht="12.75">
      <c r="A123" s="176" t="s">
        <v>168</v>
      </c>
      <c r="D123" s="35" t="e">
        <f>#REF!</f>
        <v>#REF!</v>
      </c>
      <c r="E123" s="35" t="e">
        <f>#REF!</f>
        <v>#REF!</v>
      </c>
      <c r="F123" s="35" t="e">
        <f t="shared" si="18"/>
        <v>#REF!</v>
      </c>
      <c r="G123" s="35">
        <v>50565</v>
      </c>
      <c r="H123" s="178">
        <v>0</v>
      </c>
      <c r="I123" s="35">
        <f t="shared" si="19"/>
        <v>50565</v>
      </c>
      <c r="J123" s="177" t="s">
        <v>595</v>
      </c>
      <c r="O123" s="175"/>
    </row>
    <row r="124" spans="1:15" ht="12.75">
      <c r="A124" s="176" t="s">
        <v>288</v>
      </c>
      <c r="D124" s="35" t="e">
        <f>#REF!</f>
        <v>#REF!</v>
      </c>
      <c r="E124" s="35" t="e">
        <f>#REF!</f>
        <v>#REF!</v>
      </c>
      <c r="F124" s="35" t="e">
        <f t="shared" si="18"/>
        <v>#REF!</v>
      </c>
      <c r="G124" s="35">
        <v>198305</v>
      </c>
      <c r="H124" s="178">
        <v>50135</v>
      </c>
      <c r="I124" s="35">
        <f t="shared" si="19"/>
        <v>248440</v>
      </c>
      <c r="J124" s="177" t="s">
        <v>595</v>
      </c>
      <c r="O124" s="175"/>
    </row>
    <row r="125" spans="1:15" ht="12.75">
      <c r="A125" s="176" t="s">
        <v>179</v>
      </c>
      <c r="D125" s="35" t="e">
        <f>#REF!</f>
        <v>#REF!</v>
      </c>
      <c r="E125" s="35" t="e">
        <f>#REF!</f>
        <v>#REF!</v>
      </c>
      <c r="F125" s="35" t="e">
        <f t="shared" si="18"/>
        <v>#REF!</v>
      </c>
      <c r="G125" s="35">
        <v>84221</v>
      </c>
      <c r="H125" s="178">
        <v>0</v>
      </c>
      <c r="I125" s="35">
        <f t="shared" si="19"/>
        <v>84221</v>
      </c>
      <c r="J125" s="177" t="s">
        <v>595</v>
      </c>
      <c r="O125" s="175"/>
    </row>
    <row r="126" spans="1:15" ht="12.75">
      <c r="A126" s="176" t="s">
        <v>180</v>
      </c>
      <c r="D126" s="35" t="e">
        <f>#REF!</f>
        <v>#REF!</v>
      </c>
      <c r="E126" s="35" t="e">
        <f>#REF!</f>
        <v>#REF!</v>
      </c>
      <c r="F126" s="35" t="e">
        <f t="shared" si="18"/>
        <v>#REF!</v>
      </c>
      <c r="G126" s="35">
        <v>207103</v>
      </c>
      <c r="H126" s="178">
        <v>0</v>
      </c>
      <c r="I126" s="35">
        <f t="shared" si="19"/>
        <v>207103</v>
      </c>
      <c r="J126" s="177" t="s">
        <v>595</v>
      </c>
      <c r="O126" s="175"/>
    </row>
    <row r="127" spans="1:15" ht="12.75">
      <c r="A127" s="176" t="s">
        <v>181</v>
      </c>
      <c r="D127" s="35" t="e">
        <f>#REF!</f>
        <v>#REF!</v>
      </c>
      <c r="E127" s="35" t="e">
        <f>#REF!</f>
        <v>#REF!</v>
      </c>
      <c r="F127" s="35" t="e">
        <f t="shared" si="18"/>
        <v>#REF!</v>
      </c>
      <c r="G127" s="35">
        <v>245614</v>
      </c>
      <c r="H127" s="178">
        <v>0</v>
      </c>
      <c r="I127" s="35">
        <f t="shared" si="19"/>
        <v>245614</v>
      </c>
      <c r="J127" s="177" t="s">
        <v>595</v>
      </c>
      <c r="O127" s="175"/>
    </row>
    <row r="128" spans="1:15" ht="12.75">
      <c r="A128" s="176" t="s">
        <v>182</v>
      </c>
      <c r="D128" s="35" t="e">
        <f>#REF!</f>
        <v>#REF!</v>
      </c>
      <c r="E128" s="35" t="e">
        <f>#REF!</f>
        <v>#REF!</v>
      </c>
      <c r="F128" s="35" t="e">
        <f t="shared" si="18"/>
        <v>#REF!</v>
      </c>
      <c r="G128" s="35">
        <v>14930</v>
      </c>
      <c r="H128" s="178">
        <v>0</v>
      </c>
      <c r="I128" s="35">
        <f t="shared" si="19"/>
        <v>14930</v>
      </c>
      <c r="J128" s="177" t="s">
        <v>595</v>
      </c>
      <c r="O128" s="175"/>
    </row>
    <row r="129" spans="1:15" ht="12.75">
      <c r="A129" s="176" t="s">
        <v>943</v>
      </c>
      <c r="D129" s="35" t="e">
        <f>#REF!</f>
        <v>#REF!</v>
      </c>
      <c r="E129" s="35" t="e">
        <f>#REF!</f>
        <v>#REF!</v>
      </c>
      <c r="F129" s="35" t="e">
        <f t="shared" si="18"/>
        <v>#REF!</v>
      </c>
      <c r="G129" s="35">
        <v>100361</v>
      </c>
      <c r="H129" s="178">
        <v>0</v>
      </c>
      <c r="I129" s="35">
        <f t="shared" si="19"/>
        <v>100361</v>
      </c>
      <c r="J129" s="177" t="s">
        <v>595</v>
      </c>
      <c r="O129" s="175"/>
    </row>
    <row r="130" spans="1:15" ht="12.75">
      <c r="A130" s="176" t="s">
        <v>944</v>
      </c>
      <c r="D130" s="35" t="e">
        <f>#REF!</f>
        <v>#REF!</v>
      </c>
      <c r="E130" s="35" t="e">
        <f>#REF!</f>
        <v>#REF!</v>
      </c>
      <c r="F130" s="35" t="e">
        <f t="shared" si="18"/>
        <v>#REF!</v>
      </c>
      <c r="G130" s="35">
        <v>55009</v>
      </c>
      <c r="H130" s="178">
        <v>0</v>
      </c>
      <c r="I130" s="35">
        <f t="shared" si="19"/>
        <v>55009</v>
      </c>
      <c r="J130" s="177" t="s">
        <v>595</v>
      </c>
      <c r="O130" s="175"/>
    </row>
    <row r="131" spans="1:15" ht="12.75">
      <c r="A131" s="176" t="s">
        <v>414</v>
      </c>
      <c r="D131" s="35" t="e">
        <f>#REF!</f>
        <v>#REF!</v>
      </c>
      <c r="E131" s="35">
        <v>0</v>
      </c>
      <c r="F131" s="35" t="e">
        <f t="shared" si="18"/>
        <v>#REF!</v>
      </c>
      <c r="G131" s="35">
        <v>0</v>
      </c>
      <c r="H131" s="178">
        <v>0</v>
      </c>
      <c r="I131" s="35">
        <f t="shared" si="19"/>
        <v>0</v>
      </c>
      <c r="J131" s="177" t="s">
        <v>595</v>
      </c>
      <c r="O131" s="175"/>
    </row>
    <row r="132" spans="1:15" ht="12.75">
      <c r="A132" s="176" t="s">
        <v>945</v>
      </c>
      <c r="D132" s="35" t="e">
        <f>#REF!</f>
        <v>#REF!</v>
      </c>
      <c r="E132" s="35" t="e">
        <f>#REF!</f>
        <v>#REF!</v>
      </c>
      <c r="F132" s="35" t="e">
        <f t="shared" si="18"/>
        <v>#REF!</v>
      </c>
      <c r="G132" s="35">
        <v>11850</v>
      </c>
      <c r="H132" s="178">
        <v>0</v>
      </c>
      <c r="I132" s="35">
        <f t="shared" si="19"/>
        <v>11850</v>
      </c>
      <c r="J132" s="177" t="s">
        <v>595</v>
      </c>
      <c r="O132" s="175"/>
    </row>
    <row r="133" spans="1:15" ht="12.75">
      <c r="A133" s="176" t="s">
        <v>967</v>
      </c>
      <c r="D133" s="35" t="e">
        <f>#REF!</f>
        <v>#REF!</v>
      </c>
      <c r="E133" s="35" t="e">
        <f>#REF!</f>
        <v>#REF!</v>
      </c>
      <c r="F133" s="35" t="e">
        <f t="shared" si="18"/>
        <v>#REF!</v>
      </c>
      <c r="G133" s="35">
        <v>72705</v>
      </c>
      <c r="H133" s="178">
        <v>0</v>
      </c>
      <c r="I133" s="35">
        <f t="shared" si="19"/>
        <v>72705</v>
      </c>
      <c r="J133" s="177" t="s">
        <v>595</v>
      </c>
      <c r="O133" s="175"/>
    </row>
    <row r="134" spans="1:15" ht="12.75">
      <c r="A134" s="85" t="s">
        <v>951</v>
      </c>
      <c r="D134" s="35" t="e">
        <f>#REF!</f>
        <v>#REF!</v>
      </c>
      <c r="E134" s="35">
        <v>0</v>
      </c>
      <c r="F134" s="35" t="e">
        <f t="shared" si="18"/>
        <v>#REF!</v>
      </c>
      <c r="G134" s="35">
        <v>158000</v>
      </c>
      <c r="H134" s="178">
        <v>0</v>
      </c>
      <c r="I134" s="35">
        <f t="shared" si="19"/>
        <v>158000</v>
      </c>
      <c r="J134" s="177"/>
      <c r="O134" s="175"/>
    </row>
    <row r="135" spans="1:15" ht="12.75">
      <c r="A135" s="176" t="s">
        <v>968</v>
      </c>
      <c r="D135" s="35" t="e">
        <f>#REF!</f>
        <v>#REF!</v>
      </c>
      <c r="E135" s="35" t="e">
        <f>#REF!</f>
        <v>#REF!</v>
      </c>
      <c r="F135" s="35" t="e">
        <f t="shared" si="18"/>
        <v>#REF!</v>
      </c>
      <c r="G135" s="35">
        <v>45775</v>
      </c>
      <c r="H135" s="178">
        <v>0</v>
      </c>
      <c r="I135" s="35">
        <f t="shared" si="19"/>
        <v>45775</v>
      </c>
      <c r="J135" s="177" t="s">
        <v>595</v>
      </c>
      <c r="O135" s="175"/>
    </row>
    <row r="136" spans="1:15" ht="12.75">
      <c r="A136" s="176" t="s">
        <v>620</v>
      </c>
      <c r="D136" s="35" t="e">
        <f>#REF!</f>
        <v>#REF!</v>
      </c>
      <c r="E136" s="35" t="e">
        <f>#REF!</f>
        <v>#REF!</v>
      </c>
      <c r="F136" s="35" t="e">
        <f t="shared" si="18"/>
        <v>#REF!</v>
      </c>
      <c r="G136" s="35">
        <v>568585</v>
      </c>
      <c r="H136" s="178">
        <v>0</v>
      </c>
      <c r="I136" s="35">
        <f t="shared" si="19"/>
        <v>568585</v>
      </c>
      <c r="J136" s="177" t="s">
        <v>595</v>
      </c>
      <c r="O136" s="175"/>
    </row>
    <row r="137" spans="1:15" ht="12.75">
      <c r="A137" s="176" t="s">
        <v>621</v>
      </c>
      <c r="D137" s="35" t="e">
        <f>#REF!</f>
        <v>#REF!</v>
      </c>
      <c r="E137" s="35" t="e">
        <f>#REF!</f>
        <v>#REF!</v>
      </c>
      <c r="F137" s="35" t="e">
        <f t="shared" si="18"/>
        <v>#REF!</v>
      </c>
      <c r="G137" s="35">
        <v>8960</v>
      </c>
      <c r="H137" s="178">
        <v>0</v>
      </c>
      <c r="I137" s="35">
        <f t="shared" si="19"/>
        <v>8960</v>
      </c>
      <c r="J137" s="177" t="s">
        <v>595</v>
      </c>
      <c r="O137" s="175"/>
    </row>
    <row r="138" spans="1:15" ht="12.75">
      <c r="A138" s="176" t="s">
        <v>622</v>
      </c>
      <c r="D138" s="35" t="e">
        <f>#REF!</f>
        <v>#REF!</v>
      </c>
      <c r="E138" s="35" t="e">
        <f>#REF!</f>
        <v>#REF!</v>
      </c>
      <c r="F138" s="35" t="e">
        <f t="shared" si="18"/>
        <v>#REF!</v>
      </c>
      <c r="G138" s="35">
        <v>64931</v>
      </c>
      <c r="H138" s="178">
        <v>0</v>
      </c>
      <c r="I138" s="35">
        <f t="shared" si="19"/>
        <v>64931</v>
      </c>
      <c r="J138" s="177" t="s">
        <v>595</v>
      </c>
      <c r="O138" s="175"/>
    </row>
    <row r="139" spans="1:15" ht="12.75">
      <c r="A139" s="176" t="s">
        <v>692</v>
      </c>
      <c r="D139" s="35" t="e">
        <f>#REF!</f>
        <v>#REF!</v>
      </c>
      <c r="E139" s="35" t="e">
        <f>#REF!</f>
        <v>#REF!</v>
      </c>
      <c r="F139" s="35" t="e">
        <f t="shared" si="18"/>
        <v>#REF!</v>
      </c>
      <c r="G139" s="35">
        <v>3382030.24</v>
      </c>
      <c r="H139" s="178">
        <v>2000</v>
      </c>
      <c r="I139" s="35">
        <f t="shared" si="19"/>
        <v>3384030.24</v>
      </c>
      <c r="J139" s="177" t="s">
        <v>595</v>
      </c>
      <c r="O139" s="175"/>
    </row>
    <row r="140" spans="1:15" ht="12.75">
      <c r="A140" s="176" t="s">
        <v>474</v>
      </c>
      <c r="D140" s="35" t="e">
        <f>#REF!</f>
        <v>#REF!</v>
      </c>
      <c r="E140" s="35" t="e">
        <f>#REF!</f>
        <v>#REF!</v>
      </c>
      <c r="F140" s="35" t="e">
        <f t="shared" si="18"/>
        <v>#REF!</v>
      </c>
      <c r="G140" s="35">
        <v>0</v>
      </c>
      <c r="H140" s="178">
        <v>0</v>
      </c>
      <c r="I140" s="35">
        <f t="shared" si="19"/>
        <v>0</v>
      </c>
      <c r="J140" s="177" t="s">
        <v>595</v>
      </c>
      <c r="O140" s="175"/>
    </row>
    <row r="141" spans="1:15" ht="12.75">
      <c r="A141" s="176" t="s">
        <v>468</v>
      </c>
      <c r="D141" s="35" t="e">
        <f>#REF!</f>
        <v>#REF!</v>
      </c>
      <c r="E141" s="35">
        <v>0</v>
      </c>
      <c r="F141" s="35" t="e">
        <f t="shared" si="18"/>
        <v>#REF!</v>
      </c>
      <c r="G141" s="35">
        <v>40000</v>
      </c>
      <c r="H141" s="178">
        <v>0</v>
      </c>
      <c r="I141" s="35">
        <f t="shared" si="19"/>
        <v>40000</v>
      </c>
      <c r="J141" s="177" t="s">
        <v>595</v>
      </c>
      <c r="O141" s="175"/>
    </row>
    <row r="142" spans="1:15" ht="12.75">
      <c r="A142" s="176" t="s">
        <v>1006</v>
      </c>
      <c r="D142" s="35" t="e">
        <f>#REF!</f>
        <v>#REF!</v>
      </c>
      <c r="E142" s="35" t="e">
        <f>#REF!</f>
        <v>#REF!</v>
      </c>
      <c r="F142" s="35" t="e">
        <f t="shared" si="18"/>
        <v>#REF!</v>
      </c>
      <c r="G142" s="35">
        <v>0</v>
      </c>
      <c r="H142" s="178">
        <v>0</v>
      </c>
      <c r="I142" s="35">
        <f t="shared" si="19"/>
        <v>0</v>
      </c>
      <c r="J142" s="177" t="s">
        <v>595</v>
      </c>
      <c r="O142" s="175"/>
    </row>
    <row r="143" spans="1:15" ht="12.75">
      <c r="A143" s="176" t="s">
        <v>1007</v>
      </c>
      <c r="D143" s="35" t="e">
        <f>#REF!</f>
        <v>#REF!</v>
      </c>
      <c r="E143" s="35" t="e">
        <f>#REF!</f>
        <v>#REF!</v>
      </c>
      <c r="F143" s="35" t="e">
        <f t="shared" si="18"/>
        <v>#REF!</v>
      </c>
      <c r="G143" s="35">
        <v>0</v>
      </c>
      <c r="H143" s="178">
        <v>0</v>
      </c>
      <c r="I143" s="35">
        <f t="shared" si="19"/>
        <v>0</v>
      </c>
      <c r="J143" s="177" t="s">
        <v>595</v>
      </c>
      <c r="O143" s="175"/>
    </row>
    <row r="144" spans="1:15" ht="12.75">
      <c r="A144" s="114" t="s">
        <v>1104</v>
      </c>
      <c r="D144" s="35" t="e">
        <f>#REF!</f>
        <v>#REF!</v>
      </c>
      <c r="E144" s="35" t="e">
        <f>#REF!</f>
        <v>#REF!</v>
      </c>
      <c r="F144" s="35" t="e">
        <f t="shared" si="18"/>
        <v>#REF!</v>
      </c>
      <c r="G144" s="35"/>
      <c r="H144" s="179" t="s">
        <v>595</v>
      </c>
      <c r="I144" s="35"/>
      <c r="J144" s="177" t="s">
        <v>595</v>
      </c>
      <c r="O144" s="175"/>
    </row>
    <row r="145" spans="1:15" ht="12.75">
      <c r="A145" s="180" t="s">
        <v>268</v>
      </c>
      <c r="C145" s="181" t="s">
        <v>595</v>
      </c>
      <c r="D145" s="36" t="e">
        <f aca="true" t="shared" si="20" ref="D145:I145">SUM(D115:D144)</f>
        <v>#REF!</v>
      </c>
      <c r="E145" s="36" t="e">
        <f t="shared" si="20"/>
        <v>#REF!</v>
      </c>
      <c r="F145" s="36" t="e">
        <f>SUM(F115:F144)</f>
        <v>#REF!</v>
      </c>
      <c r="G145" s="36">
        <f t="shared" si="20"/>
        <v>280588183.04</v>
      </c>
      <c r="H145" s="36">
        <f t="shared" si="20"/>
        <v>20956365</v>
      </c>
      <c r="I145" s="36">
        <f t="shared" si="20"/>
        <v>301544548.04</v>
      </c>
      <c r="J145" s="177" t="s">
        <v>595</v>
      </c>
      <c r="O145" s="175"/>
    </row>
    <row r="146" spans="4:15" ht="12.75">
      <c r="D146" s="35"/>
      <c r="E146" s="35"/>
      <c r="F146" s="35"/>
      <c r="G146" s="35"/>
      <c r="H146" s="179"/>
      <c r="I146" s="35"/>
      <c r="J146" s="177" t="s">
        <v>595</v>
      </c>
      <c r="O146" s="175"/>
    </row>
    <row r="147" spans="1:15" ht="12.75">
      <c r="A147" s="168">
        <v>58</v>
      </c>
      <c r="C147" s="168" t="s">
        <v>282</v>
      </c>
      <c r="D147" s="183"/>
      <c r="E147" s="183"/>
      <c r="F147" s="183"/>
      <c r="G147" s="183"/>
      <c r="H147" s="179"/>
      <c r="I147" s="35"/>
      <c r="J147" s="177" t="s">
        <v>595</v>
      </c>
      <c r="O147" s="175"/>
    </row>
    <row r="148" spans="1:15" ht="12.75">
      <c r="A148" s="176" t="s">
        <v>838</v>
      </c>
      <c r="D148" s="35" t="e">
        <f>#REF!</f>
        <v>#REF!</v>
      </c>
      <c r="E148" s="35" t="e">
        <f>#REF!</f>
        <v>#REF!</v>
      </c>
      <c r="F148" s="35" t="e">
        <f aca="true" t="shared" si="21" ref="F148:F157">SUM(D148:E148)</f>
        <v>#REF!</v>
      </c>
      <c r="G148" s="35">
        <v>301141</v>
      </c>
      <c r="H148" s="35">
        <v>0</v>
      </c>
      <c r="I148" s="35">
        <f aca="true" t="shared" si="22" ref="I148:I156">SUM(G148:H148)</f>
        <v>301141</v>
      </c>
      <c r="J148" s="177" t="s">
        <v>595</v>
      </c>
      <c r="O148" s="175"/>
    </row>
    <row r="149" spans="1:15" ht="12.75">
      <c r="A149" s="176" t="s">
        <v>839</v>
      </c>
      <c r="D149" s="35" t="e">
        <f>#REF!</f>
        <v>#REF!</v>
      </c>
      <c r="E149" s="35" t="e">
        <f>#REF!</f>
        <v>#REF!</v>
      </c>
      <c r="F149" s="35" t="e">
        <f t="shared" si="21"/>
        <v>#REF!</v>
      </c>
      <c r="G149" s="35">
        <v>739516</v>
      </c>
      <c r="H149" s="35">
        <v>0</v>
      </c>
      <c r="I149" s="35">
        <f t="shared" si="22"/>
        <v>739516</v>
      </c>
      <c r="J149" s="177" t="s">
        <v>595</v>
      </c>
      <c r="O149" s="175"/>
    </row>
    <row r="150" spans="1:15" ht="12.75">
      <c r="A150" s="176" t="s">
        <v>840</v>
      </c>
      <c r="D150" s="35" t="e">
        <f>#REF!</f>
        <v>#REF!</v>
      </c>
      <c r="E150" s="35" t="e">
        <f>#REF!</f>
        <v>#REF!</v>
      </c>
      <c r="F150" s="35" t="e">
        <f t="shared" si="21"/>
        <v>#REF!</v>
      </c>
      <c r="G150" s="35">
        <v>75728</v>
      </c>
      <c r="H150" s="35">
        <v>39769</v>
      </c>
      <c r="I150" s="35">
        <f t="shared" si="22"/>
        <v>115497</v>
      </c>
      <c r="J150" s="177" t="s">
        <v>595</v>
      </c>
      <c r="O150" s="175"/>
    </row>
    <row r="151" spans="1:15" ht="12.75">
      <c r="A151" s="176" t="s">
        <v>841</v>
      </c>
      <c r="D151" s="35" t="e">
        <f>#REF!</f>
        <v>#REF!</v>
      </c>
      <c r="E151" s="35" t="e">
        <f>#REF!</f>
        <v>#REF!</v>
      </c>
      <c r="F151" s="35" t="e">
        <f t="shared" si="21"/>
        <v>#REF!</v>
      </c>
      <c r="G151" s="35">
        <v>2028309</v>
      </c>
      <c r="H151" s="35">
        <v>1065729</v>
      </c>
      <c r="I151" s="35">
        <f t="shared" si="22"/>
        <v>3094038</v>
      </c>
      <c r="J151" s="177" t="s">
        <v>595</v>
      </c>
      <c r="O151" s="175"/>
    </row>
    <row r="152" spans="1:15" ht="12.75">
      <c r="A152" s="176" t="s">
        <v>166</v>
      </c>
      <c r="D152" s="35" t="e">
        <f>#REF!</f>
        <v>#REF!</v>
      </c>
      <c r="E152" s="35" t="e">
        <f>#REF!</f>
        <v>#REF!</v>
      </c>
      <c r="F152" s="35" t="e">
        <f t="shared" si="21"/>
        <v>#REF!</v>
      </c>
      <c r="G152" s="35">
        <v>1972249</v>
      </c>
      <c r="H152" s="35">
        <v>158756</v>
      </c>
      <c r="I152" s="35">
        <f t="shared" si="22"/>
        <v>2131005</v>
      </c>
      <c r="J152" s="177" t="s">
        <v>595</v>
      </c>
      <c r="O152" s="175"/>
    </row>
    <row r="153" spans="1:15" ht="12.75">
      <c r="A153" s="176" t="s">
        <v>167</v>
      </c>
      <c r="D153" s="35" t="e">
        <f>#REF!</f>
        <v>#REF!</v>
      </c>
      <c r="E153" s="35" t="e">
        <f>#REF!</f>
        <v>#REF!</v>
      </c>
      <c r="F153" s="35" t="e">
        <f t="shared" si="21"/>
        <v>#REF!</v>
      </c>
      <c r="G153" s="35">
        <v>21848</v>
      </c>
      <c r="H153" s="35">
        <v>11000</v>
      </c>
      <c r="I153" s="35">
        <f t="shared" si="22"/>
        <v>32848</v>
      </c>
      <c r="J153" s="177" t="s">
        <v>595</v>
      </c>
      <c r="O153" s="175"/>
    </row>
    <row r="154" spans="1:15" ht="12.75">
      <c r="A154" s="176" t="s">
        <v>530</v>
      </c>
      <c r="D154" s="35" t="e">
        <f>#REF!</f>
        <v>#REF!</v>
      </c>
      <c r="E154" s="35" t="e">
        <f>#REF!</f>
        <v>#REF!</v>
      </c>
      <c r="F154" s="35" t="e">
        <f t="shared" si="21"/>
        <v>#REF!</v>
      </c>
      <c r="G154" s="35">
        <v>0</v>
      </c>
      <c r="H154" s="35">
        <v>0</v>
      </c>
      <c r="I154" s="35">
        <f t="shared" si="22"/>
        <v>0</v>
      </c>
      <c r="J154" s="177" t="s">
        <v>595</v>
      </c>
      <c r="O154" s="175"/>
    </row>
    <row r="155" spans="1:15" ht="12.75">
      <c r="A155" s="176" t="s">
        <v>531</v>
      </c>
      <c r="D155" s="35" t="e">
        <f>#REF!</f>
        <v>#REF!</v>
      </c>
      <c r="E155" s="35" t="e">
        <f>#REF!</f>
        <v>#REF!</v>
      </c>
      <c r="F155" s="35" t="e">
        <f t="shared" si="21"/>
        <v>#REF!</v>
      </c>
      <c r="G155" s="35">
        <v>564036.8</v>
      </c>
      <c r="H155" s="35">
        <v>51902</v>
      </c>
      <c r="I155" s="35">
        <f t="shared" si="22"/>
        <v>615938.8</v>
      </c>
      <c r="J155" s="177" t="s">
        <v>595</v>
      </c>
      <c r="O155" s="175"/>
    </row>
    <row r="156" spans="1:15" ht="12.75">
      <c r="A156" s="185" t="s">
        <v>415</v>
      </c>
      <c r="D156" s="35" t="e">
        <f>#REF!</f>
        <v>#REF!</v>
      </c>
      <c r="E156" s="35" t="e">
        <f>#REF!</f>
        <v>#REF!</v>
      </c>
      <c r="F156" s="35" t="e">
        <f t="shared" si="21"/>
        <v>#REF!</v>
      </c>
      <c r="G156" s="35">
        <v>0</v>
      </c>
      <c r="H156" s="35">
        <v>0</v>
      </c>
      <c r="I156" s="35">
        <f t="shared" si="22"/>
        <v>0</v>
      </c>
      <c r="J156" s="177" t="s">
        <v>595</v>
      </c>
      <c r="O156" s="175"/>
    </row>
    <row r="157" spans="1:15" ht="12.75">
      <c r="A157" s="185"/>
      <c r="D157" s="35"/>
      <c r="E157" s="35"/>
      <c r="F157" s="35">
        <f t="shared" si="21"/>
        <v>0</v>
      </c>
      <c r="G157" s="35"/>
      <c r="H157" s="179"/>
      <c r="I157" s="35"/>
      <c r="J157" s="177" t="s">
        <v>595</v>
      </c>
      <c r="O157" s="175"/>
    </row>
    <row r="158" spans="1:15" ht="12.75">
      <c r="A158" s="180" t="s">
        <v>268</v>
      </c>
      <c r="C158" s="181" t="s">
        <v>595</v>
      </c>
      <c r="D158" s="182" t="e">
        <f aca="true" t="shared" si="23" ref="D158:I158">SUM(D148:D157)</f>
        <v>#REF!</v>
      </c>
      <c r="E158" s="182" t="e">
        <f t="shared" si="23"/>
        <v>#REF!</v>
      </c>
      <c r="F158" s="182" t="e">
        <f t="shared" si="23"/>
        <v>#REF!</v>
      </c>
      <c r="G158" s="182">
        <f t="shared" si="23"/>
        <v>5702827.8</v>
      </c>
      <c r="H158" s="182">
        <f t="shared" si="23"/>
        <v>1327156</v>
      </c>
      <c r="I158" s="182">
        <f t="shared" si="23"/>
        <v>7029983.8</v>
      </c>
      <c r="J158" s="177" t="s">
        <v>595</v>
      </c>
      <c r="O158" s="175"/>
    </row>
    <row r="159" spans="4:15" ht="12.75">
      <c r="D159" s="35"/>
      <c r="E159" s="35"/>
      <c r="F159" s="35"/>
      <c r="G159" s="35"/>
      <c r="H159" s="179"/>
      <c r="I159" s="35"/>
      <c r="J159" s="177" t="s">
        <v>595</v>
      </c>
      <c r="O159" s="175"/>
    </row>
    <row r="160" spans="1:15" ht="12.75">
      <c r="A160" s="168">
        <v>59</v>
      </c>
      <c r="C160" s="168" t="s">
        <v>303</v>
      </c>
      <c r="D160" s="183"/>
      <c r="E160" s="183"/>
      <c r="F160" s="183"/>
      <c r="G160" s="183"/>
      <c r="H160" s="179"/>
      <c r="I160" s="35"/>
      <c r="J160" s="177" t="s">
        <v>595</v>
      </c>
      <c r="O160" s="175"/>
    </row>
    <row r="161" spans="1:15" ht="12.75">
      <c r="A161" s="176" t="s">
        <v>304</v>
      </c>
      <c r="D161" s="35" t="e">
        <f>#REF!</f>
        <v>#REF!</v>
      </c>
      <c r="E161" s="35">
        <v>0</v>
      </c>
      <c r="F161" s="35" t="e">
        <f aca="true" t="shared" si="24" ref="F161:F168">SUM(D161:E161)</f>
        <v>#REF!</v>
      </c>
      <c r="G161" s="143">
        <v>0</v>
      </c>
      <c r="H161" s="178">
        <v>0</v>
      </c>
      <c r="I161" s="35">
        <f aca="true" t="shared" si="25" ref="I161:I167">SUM(G161:H161)</f>
        <v>0</v>
      </c>
      <c r="J161" s="177" t="s">
        <v>595</v>
      </c>
      <c r="O161" s="175"/>
    </row>
    <row r="162" spans="1:15" ht="12.75">
      <c r="A162" s="176" t="e">
        <f>#REF!</f>
        <v>#REF!</v>
      </c>
      <c r="D162" s="35" t="e">
        <f>#REF!</f>
        <v>#REF!</v>
      </c>
      <c r="E162" s="35"/>
      <c r="F162" s="35" t="e">
        <f t="shared" si="24"/>
        <v>#REF!</v>
      </c>
      <c r="G162" s="143">
        <v>0</v>
      </c>
      <c r="H162" s="178"/>
      <c r="I162" s="35">
        <f t="shared" si="25"/>
        <v>0</v>
      </c>
      <c r="J162" s="177"/>
      <c r="O162" s="175"/>
    </row>
    <row r="163" spans="1:15" ht="12.75">
      <c r="A163" s="176" t="s">
        <v>349</v>
      </c>
      <c r="D163" s="35" t="e">
        <f>#REF!</f>
        <v>#REF!</v>
      </c>
      <c r="E163" s="35">
        <v>0</v>
      </c>
      <c r="F163" s="35" t="e">
        <f t="shared" si="24"/>
        <v>#REF!</v>
      </c>
      <c r="G163" s="143">
        <v>0</v>
      </c>
      <c r="H163" s="178">
        <v>0</v>
      </c>
      <c r="I163" s="35">
        <f t="shared" si="25"/>
        <v>0</v>
      </c>
      <c r="J163" s="177" t="s">
        <v>595</v>
      </c>
      <c r="O163" s="175"/>
    </row>
    <row r="164" spans="1:15" ht="12.75">
      <c r="A164" s="176" t="s">
        <v>918</v>
      </c>
      <c r="D164" s="35" t="e">
        <f>#REF!</f>
        <v>#REF!</v>
      </c>
      <c r="E164" s="35">
        <v>0</v>
      </c>
      <c r="F164" s="35" t="e">
        <f t="shared" si="24"/>
        <v>#REF!</v>
      </c>
      <c r="G164" s="143">
        <v>0</v>
      </c>
      <c r="H164" s="178">
        <v>0</v>
      </c>
      <c r="I164" s="35">
        <f t="shared" si="25"/>
        <v>0</v>
      </c>
      <c r="J164" s="177" t="s">
        <v>595</v>
      </c>
      <c r="O164" s="175"/>
    </row>
    <row r="165" spans="1:15" ht="12.75">
      <c r="A165" s="176" t="s">
        <v>919</v>
      </c>
      <c r="D165" s="35" t="e">
        <f>#REF!</f>
        <v>#REF!</v>
      </c>
      <c r="E165" s="35">
        <v>0</v>
      </c>
      <c r="F165" s="35" t="e">
        <f t="shared" si="24"/>
        <v>#REF!</v>
      </c>
      <c r="G165" s="143">
        <v>0</v>
      </c>
      <c r="H165" s="178">
        <v>0</v>
      </c>
      <c r="I165" s="35">
        <f t="shared" si="25"/>
        <v>0</v>
      </c>
      <c r="J165" s="177" t="s">
        <v>595</v>
      </c>
      <c r="O165" s="175"/>
    </row>
    <row r="166" spans="1:15" ht="12.75">
      <c r="A166" s="176" t="e">
        <f>#REF!</f>
        <v>#REF!</v>
      </c>
      <c r="D166" s="35" t="e">
        <f>#REF!</f>
        <v>#REF!</v>
      </c>
      <c r="E166" s="35"/>
      <c r="F166" s="35" t="e">
        <f t="shared" si="24"/>
        <v>#REF!</v>
      </c>
      <c r="G166" s="143">
        <v>0</v>
      </c>
      <c r="H166" s="178"/>
      <c r="I166" s="35">
        <f t="shared" si="25"/>
        <v>0</v>
      </c>
      <c r="J166" s="177"/>
      <c r="O166" s="175"/>
    </row>
    <row r="167" spans="1:15" ht="12.75">
      <c r="A167" s="185" t="s">
        <v>415</v>
      </c>
      <c r="D167" s="35" t="e">
        <f>#REF!</f>
        <v>#REF!</v>
      </c>
      <c r="E167" s="35">
        <v>0</v>
      </c>
      <c r="F167" s="35" t="e">
        <f t="shared" si="24"/>
        <v>#REF!</v>
      </c>
      <c r="G167" s="186">
        <v>0</v>
      </c>
      <c r="H167" s="178">
        <v>0</v>
      </c>
      <c r="I167" s="35">
        <f t="shared" si="25"/>
        <v>0</v>
      </c>
      <c r="J167" s="177" t="s">
        <v>595</v>
      </c>
      <c r="O167" s="175"/>
    </row>
    <row r="168" spans="4:15" ht="12.75">
      <c r="D168" s="35"/>
      <c r="E168" s="35"/>
      <c r="F168" s="35">
        <f t="shared" si="24"/>
        <v>0</v>
      </c>
      <c r="G168" s="35"/>
      <c r="H168" s="178"/>
      <c r="I168" s="35"/>
      <c r="J168" s="177" t="s">
        <v>595</v>
      </c>
      <c r="O168" s="175"/>
    </row>
    <row r="169" spans="1:15" ht="12.75">
      <c r="A169" s="180" t="s">
        <v>268</v>
      </c>
      <c r="C169" s="181" t="s">
        <v>595</v>
      </c>
      <c r="D169" s="182" t="e">
        <f aca="true" t="shared" si="26" ref="D169:I169">SUM(D161:D168)</f>
        <v>#REF!</v>
      </c>
      <c r="E169" s="182">
        <f t="shared" si="26"/>
        <v>0</v>
      </c>
      <c r="F169" s="182" t="e">
        <f t="shared" si="26"/>
        <v>#REF!</v>
      </c>
      <c r="G169" s="182">
        <f t="shared" si="26"/>
        <v>0</v>
      </c>
      <c r="H169" s="182">
        <f t="shared" si="26"/>
        <v>0</v>
      </c>
      <c r="I169" s="182">
        <f t="shared" si="26"/>
        <v>0</v>
      </c>
      <c r="J169" s="177" t="s">
        <v>595</v>
      </c>
      <c r="O169" s="175"/>
    </row>
    <row r="170" spans="1:15" ht="12.75">
      <c r="A170" s="180"/>
      <c r="C170" s="181"/>
      <c r="D170" s="182"/>
      <c r="E170" s="182"/>
      <c r="F170" s="182"/>
      <c r="G170" s="182"/>
      <c r="H170" s="182"/>
      <c r="I170" s="182"/>
      <c r="J170" s="177"/>
      <c r="O170" s="175"/>
    </row>
    <row r="171" spans="1:15" ht="12.75">
      <c r="A171" s="180"/>
      <c r="C171" s="187" t="s">
        <v>306</v>
      </c>
      <c r="D171" s="182"/>
      <c r="E171" s="182"/>
      <c r="F171" s="182"/>
      <c r="G171" s="182"/>
      <c r="H171" s="182"/>
      <c r="I171" s="182"/>
      <c r="J171" s="177"/>
      <c r="O171" s="175"/>
    </row>
    <row r="172" spans="1:15" ht="12.75">
      <c r="A172" s="164" t="s">
        <v>769</v>
      </c>
      <c r="D172" s="182" t="e">
        <f>#REF!</f>
        <v>#REF!</v>
      </c>
      <c r="E172" s="182"/>
      <c r="F172" s="35" t="e">
        <f>SUM(D172:E172)</f>
        <v>#REF!</v>
      </c>
      <c r="G172" s="182"/>
      <c r="H172" s="182"/>
      <c r="I172" s="182"/>
      <c r="J172" s="177"/>
      <c r="O172" s="175"/>
    </row>
    <row r="173" spans="1:15" ht="12.75">
      <c r="A173" s="180"/>
      <c r="C173" s="181"/>
      <c r="D173" s="182"/>
      <c r="E173" s="182"/>
      <c r="F173" s="182"/>
      <c r="G173" s="182"/>
      <c r="H173" s="182"/>
      <c r="I173" s="182"/>
      <c r="J173" s="177"/>
      <c r="O173" s="175"/>
    </row>
    <row r="174" spans="1:15" ht="12.75">
      <c r="A174" s="180"/>
      <c r="C174" s="181"/>
      <c r="D174" s="182" t="e">
        <f>SUM(D172:D173)</f>
        <v>#REF!</v>
      </c>
      <c r="E174" s="182"/>
      <c r="F174" s="36" t="e">
        <f>SUM(D174:E174)</f>
        <v>#REF!</v>
      </c>
      <c r="G174" s="182"/>
      <c r="H174" s="182"/>
      <c r="I174" s="182"/>
      <c r="J174" s="177"/>
      <c r="O174" s="175"/>
    </row>
    <row r="175" spans="4:15" ht="12.75">
      <c r="D175" s="35"/>
      <c r="E175" s="35"/>
      <c r="F175" s="35"/>
      <c r="G175" s="35"/>
      <c r="H175" s="179"/>
      <c r="I175" s="35"/>
      <c r="J175" s="177" t="s">
        <v>595</v>
      </c>
      <c r="O175" s="175"/>
    </row>
    <row r="176" spans="1:15" ht="12.75">
      <c r="A176" s="168">
        <v>62</v>
      </c>
      <c r="C176" s="168" t="s">
        <v>920</v>
      </c>
      <c r="D176" s="183"/>
      <c r="E176" s="183"/>
      <c r="F176" s="183"/>
      <c r="G176" s="183"/>
      <c r="H176" s="179"/>
      <c r="I176" s="35"/>
      <c r="J176" s="177" t="s">
        <v>595</v>
      </c>
      <c r="O176" s="175"/>
    </row>
    <row r="177" spans="1:15" ht="12.75">
      <c r="A177" s="176" t="s">
        <v>237</v>
      </c>
      <c r="D177" s="35" t="e">
        <f>#REF!</f>
        <v>#REF!</v>
      </c>
      <c r="E177" s="35">
        <v>0</v>
      </c>
      <c r="F177" s="35" t="e">
        <f aca="true" t="shared" si="27" ref="F177:F187">SUM(D177:E177)</f>
        <v>#REF!</v>
      </c>
      <c r="G177" s="143">
        <v>25461</v>
      </c>
      <c r="H177" s="178">
        <v>0</v>
      </c>
      <c r="I177" s="35">
        <f aca="true" t="shared" si="28" ref="I177:I186">SUM(G177:H177)</f>
        <v>25461</v>
      </c>
      <c r="J177" s="177" t="s">
        <v>595</v>
      </c>
      <c r="O177" s="175"/>
    </row>
    <row r="178" spans="1:15" ht="12.75">
      <c r="A178" s="176" t="s">
        <v>821</v>
      </c>
      <c r="D178" s="35" t="e">
        <f>#REF!</f>
        <v>#REF!</v>
      </c>
      <c r="E178" s="35">
        <v>0</v>
      </c>
      <c r="F178" s="35" t="e">
        <f t="shared" si="27"/>
        <v>#REF!</v>
      </c>
      <c r="G178" s="143">
        <v>0</v>
      </c>
      <c r="H178" s="178">
        <v>0</v>
      </c>
      <c r="I178" s="35">
        <f t="shared" si="28"/>
        <v>0</v>
      </c>
      <c r="J178" s="177" t="s">
        <v>595</v>
      </c>
      <c r="O178" s="175"/>
    </row>
    <row r="179" spans="1:15" ht="12.75">
      <c r="A179" s="176" t="s">
        <v>449</v>
      </c>
      <c r="D179" s="35" t="e">
        <f>#REF!</f>
        <v>#REF!</v>
      </c>
      <c r="E179" s="35">
        <v>0</v>
      </c>
      <c r="F179" s="35" t="e">
        <f t="shared" si="27"/>
        <v>#REF!</v>
      </c>
      <c r="G179" s="143">
        <v>525</v>
      </c>
      <c r="H179" s="178">
        <v>0</v>
      </c>
      <c r="I179" s="35">
        <f t="shared" si="28"/>
        <v>525</v>
      </c>
      <c r="J179" s="177" t="s">
        <v>595</v>
      </c>
      <c r="O179" s="175"/>
    </row>
    <row r="180" spans="1:15" ht="12.75">
      <c r="A180" s="176" t="s">
        <v>450</v>
      </c>
      <c r="D180" s="35" t="e">
        <f>#REF!</f>
        <v>#REF!</v>
      </c>
      <c r="E180" s="35">
        <v>0</v>
      </c>
      <c r="F180" s="35" t="e">
        <f t="shared" si="27"/>
        <v>#REF!</v>
      </c>
      <c r="G180" s="143">
        <v>484737</v>
      </c>
      <c r="H180" s="178">
        <v>0</v>
      </c>
      <c r="I180" s="35">
        <f t="shared" si="28"/>
        <v>484737</v>
      </c>
      <c r="J180" s="177" t="s">
        <v>595</v>
      </c>
      <c r="O180" s="175"/>
    </row>
    <row r="181" spans="1:15" ht="12.75">
      <c r="A181" s="176" t="s">
        <v>58</v>
      </c>
      <c r="D181" s="35" t="e">
        <f>#REF!</f>
        <v>#REF!</v>
      </c>
      <c r="E181" s="35">
        <v>0</v>
      </c>
      <c r="F181" s="35" t="e">
        <f t="shared" si="27"/>
        <v>#REF!</v>
      </c>
      <c r="G181" s="143">
        <v>10673999</v>
      </c>
      <c r="H181" s="178">
        <v>0</v>
      </c>
      <c r="I181" s="35">
        <f t="shared" si="28"/>
        <v>10673999</v>
      </c>
      <c r="J181" s="177" t="s">
        <v>595</v>
      </c>
      <c r="O181" s="175"/>
    </row>
    <row r="182" spans="1:15" ht="12.75">
      <c r="A182" s="176" t="s">
        <v>203</v>
      </c>
      <c r="D182" s="35" t="e">
        <f>#REF!</f>
        <v>#REF!</v>
      </c>
      <c r="E182" s="35">
        <v>0</v>
      </c>
      <c r="F182" s="35" t="e">
        <f t="shared" si="27"/>
        <v>#REF!</v>
      </c>
      <c r="G182" s="143">
        <v>0</v>
      </c>
      <c r="H182" s="178">
        <v>0</v>
      </c>
      <c r="I182" s="35">
        <f t="shared" si="28"/>
        <v>0</v>
      </c>
      <c r="J182" s="177" t="s">
        <v>595</v>
      </c>
      <c r="O182" s="175"/>
    </row>
    <row r="183" spans="1:15" ht="12.75">
      <c r="A183" s="176" t="s">
        <v>205</v>
      </c>
      <c r="D183" s="35" t="e">
        <f>#REF!</f>
        <v>#REF!</v>
      </c>
      <c r="E183" s="35">
        <v>0</v>
      </c>
      <c r="F183" s="35" t="e">
        <f t="shared" si="27"/>
        <v>#REF!</v>
      </c>
      <c r="G183" s="143">
        <v>0</v>
      </c>
      <c r="H183" s="178">
        <v>0</v>
      </c>
      <c r="I183" s="35">
        <f t="shared" si="28"/>
        <v>0</v>
      </c>
      <c r="J183" s="177" t="s">
        <v>595</v>
      </c>
      <c r="O183" s="175"/>
    </row>
    <row r="184" spans="1:15" ht="12.75">
      <c r="A184" s="176" t="s">
        <v>206</v>
      </c>
      <c r="D184" s="35" t="e">
        <f>#REF!</f>
        <v>#REF!</v>
      </c>
      <c r="E184" s="35">
        <v>0</v>
      </c>
      <c r="F184" s="35" t="e">
        <f t="shared" si="27"/>
        <v>#REF!</v>
      </c>
      <c r="G184" s="143">
        <v>24409626</v>
      </c>
      <c r="H184" s="178">
        <v>0</v>
      </c>
      <c r="I184" s="35">
        <f t="shared" si="28"/>
        <v>24409626</v>
      </c>
      <c r="J184" s="177" t="s">
        <v>595</v>
      </c>
      <c r="O184" s="175"/>
    </row>
    <row r="185" spans="1:15" ht="12.75">
      <c r="A185" s="176" t="s">
        <v>768</v>
      </c>
      <c r="D185" s="35" t="e">
        <f>#REF!</f>
        <v>#REF!</v>
      </c>
      <c r="E185" s="35">
        <v>0</v>
      </c>
      <c r="F185" s="35" t="e">
        <f t="shared" si="27"/>
        <v>#REF!</v>
      </c>
      <c r="G185" s="143">
        <v>0</v>
      </c>
      <c r="H185" s="178">
        <v>0</v>
      </c>
      <c r="I185" s="35">
        <f t="shared" si="28"/>
        <v>0</v>
      </c>
      <c r="J185" s="177" t="s">
        <v>595</v>
      </c>
      <c r="O185" s="175"/>
    </row>
    <row r="186" spans="1:15" ht="12.75">
      <c r="A186" s="176" t="s">
        <v>416</v>
      </c>
      <c r="D186" s="35" t="e">
        <f>#REF!</f>
        <v>#REF!</v>
      </c>
      <c r="E186" s="35">
        <v>0</v>
      </c>
      <c r="F186" s="35" t="e">
        <f t="shared" si="27"/>
        <v>#REF!</v>
      </c>
      <c r="G186" s="143">
        <v>0</v>
      </c>
      <c r="H186" s="178">
        <v>0</v>
      </c>
      <c r="I186" s="35">
        <f t="shared" si="28"/>
        <v>0</v>
      </c>
      <c r="J186" s="177" t="s">
        <v>595</v>
      </c>
      <c r="O186" s="175"/>
    </row>
    <row r="187" spans="1:15" ht="12.75">
      <c r="A187" s="176"/>
      <c r="D187" s="35"/>
      <c r="E187" s="35"/>
      <c r="F187" s="35">
        <f t="shared" si="27"/>
        <v>0</v>
      </c>
      <c r="G187" s="143"/>
      <c r="H187" s="178"/>
      <c r="I187" s="117"/>
      <c r="J187" s="177" t="s">
        <v>595</v>
      </c>
      <c r="O187" s="175"/>
    </row>
    <row r="188" spans="1:15" ht="12.75">
      <c r="A188" s="180" t="s">
        <v>268</v>
      </c>
      <c r="D188" s="36" t="e">
        <f aca="true" t="shared" si="29" ref="D188:I188">SUM(D177:D186)</f>
        <v>#REF!</v>
      </c>
      <c r="E188" s="36">
        <f t="shared" si="29"/>
        <v>0</v>
      </c>
      <c r="F188" s="36" t="e">
        <f t="shared" si="29"/>
        <v>#REF!</v>
      </c>
      <c r="G188" s="36">
        <f t="shared" si="29"/>
        <v>35594348</v>
      </c>
      <c r="H188" s="36">
        <f t="shared" si="29"/>
        <v>0</v>
      </c>
      <c r="I188" s="36">
        <f t="shared" si="29"/>
        <v>35594348</v>
      </c>
      <c r="J188" s="177" t="s">
        <v>595</v>
      </c>
      <c r="O188" s="175"/>
    </row>
    <row r="189" spans="4:15" ht="12.75">
      <c r="D189" s="35"/>
      <c r="E189" s="35"/>
      <c r="F189" s="35"/>
      <c r="G189" s="35"/>
      <c r="H189" s="179"/>
      <c r="I189" s="35"/>
      <c r="J189" s="177" t="s">
        <v>595</v>
      </c>
      <c r="O189" s="175"/>
    </row>
    <row r="190" spans="4:15" ht="12.75">
      <c r="D190" s="35"/>
      <c r="E190" s="35"/>
      <c r="F190" s="35"/>
      <c r="G190" s="35"/>
      <c r="H190" s="179"/>
      <c r="I190" s="35"/>
      <c r="J190" s="177" t="s">
        <v>595</v>
      </c>
      <c r="O190" s="175"/>
    </row>
    <row r="191" spans="1:15" ht="12.75">
      <c r="A191" s="168">
        <v>63</v>
      </c>
      <c r="C191" s="168" t="s">
        <v>654</v>
      </c>
      <c r="D191" s="183"/>
      <c r="E191" s="183"/>
      <c r="F191" s="183"/>
      <c r="G191" s="183"/>
      <c r="H191" s="179"/>
      <c r="I191" s="35"/>
      <c r="J191" s="177" t="s">
        <v>595</v>
      </c>
      <c r="O191" s="175"/>
    </row>
    <row r="192" spans="1:15" ht="12.75">
      <c r="A192" s="176" t="s">
        <v>655</v>
      </c>
      <c r="D192" s="35" t="e">
        <f>#REF!</f>
        <v>#REF!</v>
      </c>
      <c r="E192" s="35">
        <v>0</v>
      </c>
      <c r="F192" s="35" t="e">
        <f aca="true" t="shared" si="30" ref="F192:F211">SUM(D192:E192)</f>
        <v>#REF!</v>
      </c>
      <c r="G192" s="143">
        <v>409068</v>
      </c>
      <c r="H192" s="178">
        <v>0</v>
      </c>
      <c r="I192" s="35">
        <f aca="true" t="shared" si="31" ref="I192:I210">SUM(G192:H192)</f>
        <v>409068</v>
      </c>
      <c r="J192" s="177" t="s">
        <v>595</v>
      </c>
      <c r="O192" s="175"/>
    </row>
    <row r="193" spans="1:15" ht="12.75">
      <c r="A193" s="176" t="s">
        <v>656</v>
      </c>
      <c r="D193" s="35" t="e">
        <f>#REF!</f>
        <v>#REF!</v>
      </c>
      <c r="E193" s="35">
        <v>0</v>
      </c>
      <c r="F193" s="35" t="e">
        <f t="shared" si="30"/>
        <v>#REF!</v>
      </c>
      <c r="G193" s="143">
        <v>310842</v>
      </c>
      <c r="H193" s="178">
        <v>0</v>
      </c>
      <c r="I193" s="35">
        <f t="shared" si="31"/>
        <v>310842</v>
      </c>
      <c r="J193" s="177" t="s">
        <v>595</v>
      </c>
      <c r="O193" s="175"/>
    </row>
    <row r="194" spans="1:15" ht="12.75">
      <c r="A194" s="176" t="s">
        <v>274</v>
      </c>
      <c r="D194" s="35" t="e">
        <f>#REF!</f>
        <v>#REF!</v>
      </c>
      <c r="E194" s="35">
        <v>0</v>
      </c>
      <c r="F194" s="35" t="e">
        <f t="shared" si="30"/>
        <v>#REF!</v>
      </c>
      <c r="G194" s="143">
        <v>3047611</v>
      </c>
      <c r="H194" s="178">
        <v>0</v>
      </c>
      <c r="I194" s="35">
        <f t="shared" si="31"/>
        <v>3047611</v>
      </c>
      <c r="J194" s="177" t="s">
        <v>595</v>
      </c>
      <c r="O194" s="175"/>
    </row>
    <row r="195" spans="1:15" ht="12.75">
      <c r="A195" s="176" t="s">
        <v>527</v>
      </c>
      <c r="D195" s="35" t="e">
        <f>#REF!</f>
        <v>#REF!</v>
      </c>
      <c r="E195" s="35">
        <v>0</v>
      </c>
      <c r="F195" s="35" t="e">
        <f t="shared" si="30"/>
        <v>#REF!</v>
      </c>
      <c r="G195" s="143">
        <v>1132761</v>
      </c>
      <c r="H195" s="178">
        <v>0</v>
      </c>
      <c r="I195" s="35">
        <f t="shared" si="31"/>
        <v>1132761</v>
      </c>
      <c r="J195" s="177" t="s">
        <v>595</v>
      </c>
      <c r="O195" s="175"/>
    </row>
    <row r="196" spans="1:15" ht="12.75">
      <c r="A196" s="176" t="s">
        <v>990</v>
      </c>
      <c r="D196" s="35" t="e">
        <f>#REF!</f>
        <v>#REF!</v>
      </c>
      <c r="E196" s="35">
        <v>0</v>
      </c>
      <c r="F196" s="35" t="e">
        <f t="shared" si="30"/>
        <v>#REF!</v>
      </c>
      <c r="G196" s="143">
        <v>1203705</v>
      </c>
      <c r="H196" s="178">
        <v>0</v>
      </c>
      <c r="I196" s="35">
        <f t="shared" si="31"/>
        <v>1203705</v>
      </c>
      <c r="J196" s="177" t="s">
        <v>595</v>
      </c>
      <c r="O196" s="175"/>
    </row>
    <row r="197" spans="1:15" ht="12.75">
      <c r="A197" s="176" t="s">
        <v>228</v>
      </c>
      <c r="D197" s="35" t="e">
        <f>#REF!</f>
        <v>#REF!</v>
      </c>
      <c r="E197" s="35">
        <v>0</v>
      </c>
      <c r="F197" s="35" t="e">
        <f t="shared" si="30"/>
        <v>#REF!</v>
      </c>
      <c r="G197" s="143">
        <v>106937</v>
      </c>
      <c r="H197" s="178">
        <v>0</v>
      </c>
      <c r="I197" s="35">
        <f t="shared" si="31"/>
        <v>106937</v>
      </c>
      <c r="J197" s="177" t="s">
        <v>595</v>
      </c>
      <c r="O197" s="175"/>
    </row>
    <row r="198" spans="1:15" ht="12.75">
      <c r="A198" s="176" t="s">
        <v>193</v>
      </c>
      <c r="D198" s="35" t="e">
        <f>#REF!</f>
        <v>#REF!</v>
      </c>
      <c r="E198" s="35">
        <v>0</v>
      </c>
      <c r="F198" s="35" t="e">
        <f t="shared" si="30"/>
        <v>#REF!</v>
      </c>
      <c r="G198" s="143">
        <v>0</v>
      </c>
      <c r="H198" s="178">
        <v>0</v>
      </c>
      <c r="I198" s="35">
        <f t="shared" si="31"/>
        <v>0</v>
      </c>
      <c r="J198" s="177" t="s">
        <v>595</v>
      </c>
      <c r="O198" s="175"/>
    </row>
    <row r="199" spans="1:15" ht="12.75">
      <c r="A199" s="176" t="s">
        <v>194</v>
      </c>
      <c r="D199" s="35" t="e">
        <f>#REF!</f>
        <v>#REF!</v>
      </c>
      <c r="E199" s="35">
        <v>0</v>
      </c>
      <c r="F199" s="35" t="e">
        <f t="shared" si="30"/>
        <v>#REF!</v>
      </c>
      <c r="G199" s="143">
        <v>228201</v>
      </c>
      <c r="H199" s="178">
        <v>0</v>
      </c>
      <c r="I199" s="35">
        <f t="shared" si="31"/>
        <v>228201</v>
      </c>
      <c r="J199" s="177" t="s">
        <v>595</v>
      </c>
      <c r="O199" s="175"/>
    </row>
    <row r="200" spans="1:15" ht="12.75">
      <c r="A200" s="176" t="s">
        <v>195</v>
      </c>
      <c r="D200" s="35" t="e">
        <f>#REF!</f>
        <v>#REF!</v>
      </c>
      <c r="E200" s="35">
        <v>0</v>
      </c>
      <c r="F200" s="35" t="e">
        <f t="shared" si="30"/>
        <v>#REF!</v>
      </c>
      <c r="G200" s="143">
        <v>16301</v>
      </c>
      <c r="H200" s="178">
        <v>0</v>
      </c>
      <c r="I200" s="35">
        <f t="shared" si="31"/>
        <v>16301</v>
      </c>
      <c r="J200" s="177" t="s">
        <v>595</v>
      </c>
      <c r="O200" s="175"/>
    </row>
    <row r="201" spans="1:15" ht="12.75">
      <c r="A201" s="176" t="s">
        <v>830</v>
      </c>
      <c r="D201" s="35" t="e">
        <f>#REF!</f>
        <v>#REF!</v>
      </c>
      <c r="E201" s="35">
        <v>0</v>
      </c>
      <c r="F201" s="35" t="e">
        <f t="shared" si="30"/>
        <v>#REF!</v>
      </c>
      <c r="G201" s="143">
        <v>49928</v>
      </c>
      <c r="H201" s="178">
        <v>0</v>
      </c>
      <c r="I201" s="35">
        <f t="shared" si="31"/>
        <v>49928</v>
      </c>
      <c r="J201" s="177" t="s">
        <v>595</v>
      </c>
      <c r="O201" s="175"/>
    </row>
    <row r="202" spans="1:15" ht="12.75">
      <c r="A202" s="176" t="s">
        <v>831</v>
      </c>
      <c r="D202" s="35" t="e">
        <f>#REF!</f>
        <v>#REF!</v>
      </c>
      <c r="E202" s="35">
        <v>0</v>
      </c>
      <c r="F202" s="35" t="e">
        <f t="shared" si="30"/>
        <v>#REF!</v>
      </c>
      <c r="G202" s="143">
        <v>214069</v>
      </c>
      <c r="H202" s="178">
        <v>0</v>
      </c>
      <c r="I202" s="35">
        <f t="shared" si="31"/>
        <v>214069</v>
      </c>
      <c r="J202" s="177" t="s">
        <v>595</v>
      </c>
      <c r="O202" s="175"/>
    </row>
    <row r="203" spans="1:15" ht="12.75">
      <c r="A203" s="176" t="s">
        <v>627</v>
      </c>
      <c r="D203" s="35" t="e">
        <f>#REF!</f>
        <v>#REF!</v>
      </c>
      <c r="E203" s="35">
        <v>0</v>
      </c>
      <c r="F203" s="35" t="e">
        <f t="shared" si="30"/>
        <v>#REF!</v>
      </c>
      <c r="G203" s="143">
        <v>3000</v>
      </c>
      <c r="H203" s="178">
        <v>0</v>
      </c>
      <c r="I203" s="35">
        <f t="shared" si="31"/>
        <v>3000</v>
      </c>
      <c r="J203" s="177" t="s">
        <v>595</v>
      </c>
      <c r="O203" s="175"/>
    </row>
    <row r="204" spans="1:15" ht="12.75">
      <c r="A204" s="176" t="s">
        <v>942</v>
      </c>
      <c r="D204" s="35" t="e">
        <f>#REF!</f>
        <v>#REF!</v>
      </c>
      <c r="E204" s="35">
        <v>0</v>
      </c>
      <c r="F204" s="35" t="e">
        <f t="shared" si="30"/>
        <v>#REF!</v>
      </c>
      <c r="G204" s="143">
        <v>63708</v>
      </c>
      <c r="H204" s="178">
        <v>0</v>
      </c>
      <c r="I204" s="35">
        <f t="shared" si="31"/>
        <v>63708</v>
      </c>
      <c r="J204" s="177" t="s">
        <v>595</v>
      </c>
      <c r="O204" s="175"/>
    </row>
    <row r="205" spans="1:15" ht="12.75">
      <c r="A205" s="176" t="s">
        <v>878</v>
      </c>
      <c r="D205" s="35" t="e">
        <f>#REF!</f>
        <v>#REF!</v>
      </c>
      <c r="E205" s="35">
        <v>0</v>
      </c>
      <c r="F205" s="35" t="e">
        <f t="shared" si="30"/>
        <v>#REF!</v>
      </c>
      <c r="G205" s="143">
        <v>5085</v>
      </c>
      <c r="H205" s="178">
        <v>0</v>
      </c>
      <c r="I205" s="35">
        <f t="shared" si="31"/>
        <v>5085</v>
      </c>
      <c r="J205" s="177" t="s">
        <v>595</v>
      </c>
      <c r="O205" s="175"/>
    </row>
    <row r="206" spans="1:15" ht="12.75">
      <c r="A206" s="40" t="s">
        <v>1056</v>
      </c>
      <c r="D206" s="35" t="e">
        <f>#REF!</f>
        <v>#REF!</v>
      </c>
      <c r="E206" s="35">
        <v>0</v>
      </c>
      <c r="F206" s="35" t="e">
        <f t="shared" si="30"/>
        <v>#REF!</v>
      </c>
      <c r="G206" s="143">
        <v>54491</v>
      </c>
      <c r="H206" s="178">
        <v>0</v>
      </c>
      <c r="I206" s="35">
        <f t="shared" si="31"/>
        <v>54491</v>
      </c>
      <c r="J206" s="177"/>
      <c r="O206" s="175"/>
    </row>
    <row r="207" spans="1:15" ht="12.75">
      <c r="A207" s="176" t="s">
        <v>826</v>
      </c>
      <c r="D207" s="35" t="e">
        <f>#REF!</f>
        <v>#REF!</v>
      </c>
      <c r="E207" s="35">
        <v>0</v>
      </c>
      <c r="F207" s="35" t="e">
        <f t="shared" si="30"/>
        <v>#REF!</v>
      </c>
      <c r="G207" s="143">
        <v>137386</v>
      </c>
      <c r="H207" s="178">
        <v>0</v>
      </c>
      <c r="I207" s="35">
        <f t="shared" si="31"/>
        <v>137386</v>
      </c>
      <c r="J207" s="177" t="s">
        <v>595</v>
      </c>
      <c r="O207" s="175"/>
    </row>
    <row r="208" spans="1:15" ht="12.75">
      <c r="A208" s="176" t="s">
        <v>277</v>
      </c>
      <c r="D208" s="35" t="e">
        <f>#REF!</f>
        <v>#REF!</v>
      </c>
      <c r="E208" s="35">
        <v>0</v>
      </c>
      <c r="F208" s="35" t="e">
        <f t="shared" si="30"/>
        <v>#REF!</v>
      </c>
      <c r="G208" s="143">
        <v>128941</v>
      </c>
      <c r="H208" s="178">
        <v>0</v>
      </c>
      <c r="I208" s="35">
        <f t="shared" si="31"/>
        <v>128941</v>
      </c>
      <c r="J208" s="177" t="s">
        <v>595</v>
      </c>
      <c r="O208" s="175"/>
    </row>
    <row r="209" spans="1:15" ht="12.75">
      <c r="A209" s="176" t="s">
        <v>278</v>
      </c>
      <c r="D209" s="35" t="e">
        <f>#REF!</f>
        <v>#REF!</v>
      </c>
      <c r="E209" s="35">
        <v>0</v>
      </c>
      <c r="F209" s="35" t="e">
        <f t="shared" si="30"/>
        <v>#REF!</v>
      </c>
      <c r="G209" s="143">
        <v>32586</v>
      </c>
      <c r="H209" s="178">
        <v>0</v>
      </c>
      <c r="I209" s="35">
        <f t="shared" si="31"/>
        <v>32586</v>
      </c>
      <c r="J209" s="177" t="s">
        <v>595</v>
      </c>
      <c r="O209" s="175"/>
    </row>
    <row r="210" spans="1:15" ht="12.75">
      <c r="A210" s="176" t="s">
        <v>814</v>
      </c>
      <c r="D210" s="35" t="e">
        <f>#REF!</f>
        <v>#REF!</v>
      </c>
      <c r="E210" s="35">
        <v>0</v>
      </c>
      <c r="F210" s="35" t="e">
        <f t="shared" si="30"/>
        <v>#REF!</v>
      </c>
      <c r="G210" s="143">
        <v>328799</v>
      </c>
      <c r="H210" s="178">
        <v>0</v>
      </c>
      <c r="I210" s="35">
        <f t="shared" si="31"/>
        <v>328799</v>
      </c>
      <c r="J210" s="177" t="s">
        <v>595</v>
      </c>
      <c r="O210" s="175"/>
    </row>
    <row r="211" spans="4:15" ht="12.75">
      <c r="D211" s="35"/>
      <c r="E211" s="35"/>
      <c r="F211" s="35">
        <f t="shared" si="30"/>
        <v>0</v>
      </c>
      <c r="G211" s="35"/>
      <c r="H211" s="178"/>
      <c r="I211" s="35"/>
      <c r="J211" s="177" t="s">
        <v>595</v>
      </c>
      <c r="O211" s="175"/>
    </row>
    <row r="212" spans="1:15" ht="12.75">
      <c r="A212" s="180" t="s">
        <v>268</v>
      </c>
      <c r="C212" s="181" t="s">
        <v>595</v>
      </c>
      <c r="D212" s="36" t="e">
        <f aca="true" t="shared" si="32" ref="D212:I212">SUM(D192:D211)</f>
        <v>#REF!</v>
      </c>
      <c r="E212" s="36">
        <f t="shared" si="32"/>
        <v>0</v>
      </c>
      <c r="F212" s="36" t="e">
        <f t="shared" si="32"/>
        <v>#REF!</v>
      </c>
      <c r="G212" s="36">
        <f t="shared" si="32"/>
        <v>7473419</v>
      </c>
      <c r="H212" s="36">
        <f t="shared" si="32"/>
        <v>0</v>
      </c>
      <c r="I212" s="36">
        <f t="shared" si="32"/>
        <v>7473419</v>
      </c>
      <c r="J212" s="177" t="s">
        <v>595</v>
      </c>
      <c r="O212" s="175"/>
    </row>
    <row r="213" spans="4:15" ht="12.75">
      <c r="D213" s="35"/>
      <c r="E213" s="35"/>
      <c r="F213" s="35"/>
      <c r="G213" s="35"/>
      <c r="H213" s="178"/>
      <c r="I213" s="35"/>
      <c r="J213" s="177" t="s">
        <v>595</v>
      </c>
      <c r="O213" s="175"/>
    </row>
    <row r="214" spans="1:15" ht="12.75">
      <c r="A214" s="168">
        <v>64</v>
      </c>
      <c r="C214" s="168" t="s">
        <v>499</v>
      </c>
      <c r="D214" s="183"/>
      <c r="E214" s="183"/>
      <c r="F214" s="183"/>
      <c r="G214" s="183"/>
      <c r="H214" s="179"/>
      <c r="I214" s="35"/>
      <c r="J214" s="177" t="s">
        <v>595</v>
      </c>
      <c r="O214" s="175"/>
    </row>
    <row r="215" spans="1:15" ht="12.75">
      <c r="A215" s="176" t="s">
        <v>565</v>
      </c>
      <c r="D215" s="35" t="e">
        <f>#REF!</f>
        <v>#REF!</v>
      </c>
      <c r="E215" s="35">
        <v>0</v>
      </c>
      <c r="F215" s="35" t="e">
        <f aca="true" t="shared" si="33" ref="F215:F230">SUM(D215:E215)</f>
        <v>#REF!</v>
      </c>
      <c r="G215" s="143">
        <v>0</v>
      </c>
      <c r="H215" s="178">
        <v>0</v>
      </c>
      <c r="I215" s="35">
        <f>SUM(G215:H215)</f>
        <v>0</v>
      </c>
      <c r="J215" s="177" t="s">
        <v>595</v>
      </c>
      <c r="O215" s="175"/>
    </row>
    <row r="216" spans="1:15" ht="12.75">
      <c r="A216" s="176" t="s">
        <v>222</v>
      </c>
      <c r="D216" s="35" t="e">
        <f>#REF!</f>
        <v>#REF!</v>
      </c>
      <c r="E216" s="35">
        <v>0</v>
      </c>
      <c r="F216" s="35" t="e">
        <f t="shared" si="33"/>
        <v>#REF!</v>
      </c>
      <c r="G216" s="143">
        <v>0</v>
      </c>
      <c r="H216" s="178">
        <v>0</v>
      </c>
      <c r="I216" s="35">
        <f>SUM(G216:H216)</f>
        <v>0</v>
      </c>
      <c r="J216" s="177" t="s">
        <v>595</v>
      </c>
      <c r="O216" s="175"/>
    </row>
    <row r="217" spans="1:15" ht="12.75">
      <c r="A217" s="85" t="s">
        <v>62</v>
      </c>
      <c r="D217" s="35" t="e">
        <f>#REF!</f>
        <v>#REF!</v>
      </c>
      <c r="E217" s="35">
        <v>0</v>
      </c>
      <c r="F217" s="35" t="e">
        <f t="shared" si="33"/>
        <v>#REF!</v>
      </c>
      <c r="G217" s="143">
        <v>0</v>
      </c>
      <c r="H217" s="178">
        <v>0</v>
      </c>
      <c r="I217" s="35">
        <f>SUM(G217:H217)</f>
        <v>0</v>
      </c>
      <c r="J217" s="177"/>
      <c r="O217" s="175"/>
    </row>
    <row r="218" spans="3:15" ht="12.75">
      <c r="C218" s="114" t="s">
        <v>595</v>
      </c>
      <c r="D218" s="35"/>
      <c r="E218" s="35"/>
      <c r="F218" s="35">
        <f t="shared" si="33"/>
        <v>0</v>
      </c>
      <c r="G218" s="35"/>
      <c r="H218" s="178"/>
      <c r="I218" s="35"/>
      <c r="J218" s="177" t="s">
        <v>595</v>
      </c>
      <c r="O218" s="175"/>
    </row>
    <row r="219" spans="1:15" ht="12.75">
      <c r="A219" s="180" t="s">
        <v>268</v>
      </c>
      <c r="C219" s="181" t="s">
        <v>595</v>
      </c>
      <c r="D219" s="182" t="e">
        <f>SUM(D215:D218)</f>
        <v>#REF!</v>
      </c>
      <c r="E219" s="182">
        <f>SUM(E215:E218)</f>
        <v>0</v>
      </c>
      <c r="F219" s="35" t="e">
        <f t="shared" si="33"/>
        <v>#REF!</v>
      </c>
      <c r="G219" s="35" t="e">
        <f>SUM(E219:F219)</f>
        <v>#REF!</v>
      </c>
      <c r="H219" s="35" t="e">
        <f>SUM(F219:G219)</f>
        <v>#REF!</v>
      </c>
      <c r="I219" s="35" t="e">
        <f>SUM(G219:H219)</f>
        <v>#REF!</v>
      </c>
      <c r="J219" s="177" t="s">
        <v>595</v>
      </c>
      <c r="O219" s="175"/>
    </row>
    <row r="220" spans="4:15" ht="12.75">
      <c r="D220" s="35"/>
      <c r="E220" s="35"/>
      <c r="F220" s="35">
        <f t="shared" si="33"/>
        <v>0</v>
      </c>
      <c r="G220" s="35"/>
      <c r="H220" s="179"/>
      <c r="I220" s="35"/>
      <c r="J220" s="177" t="s">
        <v>595</v>
      </c>
      <c r="O220" s="175"/>
    </row>
    <row r="221" spans="1:15" ht="12.75">
      <c r="A221" s="168">
        <v>66</v>
      </c>
      <c r="C221" s="168" t="s">
        <v>223</v>
      </c>
      <c r="D221" s="183"/>
      <c r="E221" s="183"/>
      <c r="F221" s="35">
        <f t="shared" si="33"/>
        <v>0</v>
      </c>
      <c r="G221" s="183"/>
      <c r="H221" s="179"/>
      <c r="I221" s="35"/>
      <c r="J221" s="177" t="s">
        <v>595</v>
      </c>
      <c r="O221" s="175"/>
    </row>
    <row r="222" spans="1:15" ht="12.75">
      <c r="A222" s="176" t="s">
        <v>224</v>
      </c>
      <c r="D222" s="35" t="e">
        <f>#REF!</f>
        <v>#REF!</v>
      </c>
      <c r="E222" s="35" t="e">
        <f>#REF!</f>
        <v>#REF!</v>
      </c>
      <c r="F222" s="35" t="e">
        <f t="shared" si="33"/>
        <v>#REF!</v>
      </c>
      <c r="G222" s="143">
        <v>1286178</v>
      </c>
      <c r="H222" s="178">
        <v>24503</v>
      </c>
      <c r="I222" s="35">
        <f aca="true" t="shared" si="34" ref="I222:I229">SUM(G222:H222)</f>
        <v>1310681</v>
      </c>
      <c r="J222" s="177" t="s">
        <v>595</v>
      </c>
      <c r="O222" s="175"/>
    </row>
    <row r="223" spans="1:15" ht="12.75">
      <c r="A223" s="176" t="s">
        <v>111</v>
      </c>
      <c r="D223" s="35" t="e">
        <f>#REF!</f>
        <v>#REF!</v>
      </c>
      <c r="E223" s="35" t="e">
        <f>#REF!</f>
        <v>#REF!</v>
      </c>
      <c r="F223" s="35" t="e">
        <f t="shared" si="33"/>
        <v>#REF!</v>
      </c>
      <c r="G223" s="143">
        <v>210140</v>
      </c>
      <c r="H223" s="178">
        <v>5820</v>
      </c>
      <c r="I223" s="35">
        <f t="shared" si="34"/>
        <v>215960</v>
      </c>
      <c r="J223" s="177" t="s">
        <v>595</v>
      </c>
      <c r="O223" s="175"/>
    </row>
    <row r="224" spans="1:15" ht="12.75">
      <c r="A224" s="176" t="s">
        <v>935</v>
      </c>
      <c r="D224" s="35" t="e">
        <f>#REF!</f>
        <v>#REF!</v>
      </c>
      <c r="E224" s="35" t="e">
        <f>#REF!</f>
        <v>#REF!</v>
      </c>
      <c r="F224" s="35" t="e">
        <f t="shared" si="33"/>
        <v>#REF!</v>
      </c>
      <c r="G224" s="143">
        <v>183253</v>
      </c>
      <c r="H224" s="178">
        <v>120</v>
      </c>
      <c r="I224" s="35">
        <f t="shared" si="34"/>
        <v>183373</v>
      </c>
      <c r="J224" s="177" t="s">
        <v>595</v>
      </c>
      <c r="O224" s="175"/>
    </row>
    <row r="225" spans="1:15" ht="12.75">
      <c r="A225" s="176" t="s">
        <v>469</v>
      </c>
      <c r="D225" s="35" t="e">
        <f>#REF!</f>
        <v>#REF!</v>
      </c>
      <c r="E225" s="35">
        <v>0</v>
      </c>
      <c r="F225" s="35" t="e">
        <f t="shared" si="33"/>
        <v>#REF!</v>
      </c>
      <c r="G225" s="143">
        <v>0</v>
      </c>
      <c r="H225" s="178">
        <v>0</v>
      </c>
      <c r="I225" s="35">
        <f t="shared" si="34"/>
        <v>0</v>
      </c>
      <c r="J225" s="177" t="s">
        <v>595</v>
      </c>
      <c r="O225" s="175"/>
    </row>
    <row r="226" spans="1:15" ht="12.75">
      <c r="A226" s="176" t="s">
        <v>609</v>
      </c>
      <c r="D226" s="35" t="e">
        <f>#REF!</f>
        <v>#REF!</v>
      </c>
      <c r="E226" s="35" t="e">
        <f>#REF!</f>
        <v>#REF!</v>
      </c>
      <c r="F226" s="35" t="e">
        <f t="shared" si="33"/>
        <v>#REF!</v>
      </c>
      <c r="G226" s="143">
        <v>27758</v>
      </c>
      <c r="H226" s="178">
        <v>0</v>
      </c>
      <c r="I226" s="35">
        <f t="shared" si="34"/>
        <v>27758</v>
      </c>
      <c r="J226" s="177" t="s">
        <v>595</v>
      </c>
      <c r="O226" s="175"/>
    </row>
    <row r="227" spans="1:15" ht="12.75">
      <c r="A227" s="176" t="s">
        <v>186</v>
      </c>
      <c r="D227" s="35" t="e">
        <f>#REF!</f>
        <v>#REF!</v>
      </c>
      <c r="E227" s="35" t="e">
        <f>#REF!</f>
        <v>#REF!</v>
      </c>
      <c r="F227" s="35" t="e">
        <f t="shared" si="33"/>
        <v>#REF!</v>
      </c>
      <c r="G227" s="143">
        <v>24289</v>
      </c>
      <c r="H227" s="178">
        <v>7450</v>
      </c>
      <c r="I227" s="35">
        <f t="shared" si="34"/>
        <v>31739</v>
      </c>
      <c r="J227" s="177" t="s">
        <v>595</v>
      </c>
      <c r="O227" s="175"/>
    </row>
    <row r="228" spans="1:15" ht="12.75">
      <c r="A228" s="176" t="s">
        <v>187</v>
      </c>
      <c r="D228" s="35" t="e">
        <f>#REF!</f>
        <v>#REF!</v>
      </c>
      <c r="E228" s="35" t="e">
        <f>#REF!</f>
        <v>#REF!</v>
      </c>
      <c r="F228" s="35" t="e">
        <f t="shared" si="33"/>
        <v>#REF!</v>
      </c>
      <c r="G228" s="143">
        <v>0</v>
      </c>
      <c r="H228" s="178">
        <v>0</v>
      </c>
      <c r="I228" s="35">
        <f t="shared" si="34"/>
        <v>0</v>
      </c>
      <c r="J228" s="177" t="s">
        <v>595</v>
      </c>
      <c r="O228" s="175"/>
    </row>
    <row r="229" spans="1:15" ht="12.75">
      <c r="A229" s="176" t="s">
        <v>188</v>
      </c>
      <c r="D229" s="35" t="e">
        <f>#REF!</f>
        <v>#REF!</v>
      </c>
      <c r="E229" s="35" t="e">
        <f>#REF!</f>
        <v>#REF!</v>
      </c>
      <c r="F229" s="35" t="e">
        <f t="shared" si="33"/>
        <v>#REF!</v>
      </c>
      <c r="G229" s="143">
        <v>76736</v>
      </c>
      <c r="H229" s="178">
        <v>0</v>
      </c>
      <c r="I229" s="35">
        <f t="shared" si="34"/>
        <v>76736</v>
      </c>
      <c r="J229" s="177" t="s">
        <v>595</v>
      </c>
      <c r="O229" s="175"/>
    </row>
    <row r="230" spans="4:15" ht="12.75">
      <c r="D230" s="35"/>
      <c r="E230" s="35"/>
      <c r="F230" s="35">
        <f t="shared" si="33"/>
        <v>0</v>
      </c>
      <c r="G230" s="35"/>
      <c r="H230" s="179"/>
      <c r="I230" s="35"/>
      <c r="J230" s="177" t="s">
        <v>595</v>
      </c>
      <c r="O230" s="175"/>
    </row>
    <row r="231" spans="1:15" ht="12.75">
      <c r="A231" s="180" t="s">
        <v>268</v>
      </c>
      <c r="C231" s="181" t="s">
        <v>595</v>
      </c>
      <c r="D231" s="182" t="e">
        <f aca="true" t="shared" si="35" ref="D231:I231">SUM(D222:D230)</f>
        <v>#REF!</v>
      </c>
      <c r="E231" s="182" t="e">
        <f t="shared" si="35"/>
        <v>#REF!</v>
      </c>
      <c r="F231" s="182" t="e">
        <f t="shared" si="35"/>
        <v>#REF!</v>
      </c>
      <c r="G231" s="182">
        <f t="shared" si="35"/>
        <v>1808354</v>
      </c>
      <c r="H231" s="182">
        <f t="shared" si="35"/>
        <v>37893</v>
      </c>
      <c r="I231" s="182">
        <f t="shared" si="35"/>
        <v>1846247</v>
      </c>
      <c r="J231" s="177" t="s">
        <v>595</v>
      </c>
      <c r="O231" s="175"/>
    </row>
    <row r="232" spans="4:15" ht="12.75">
      <c r="D232" s="35"/>
      <c r="E232" s="35"/>
      <c r="F232" s="35"/>
      <c r="G232" s="35"/>
      <c r="H232" s="179"/>
      <c r="I232" s="35"/>
      <c r="J232" s="177" t="s">
        <v>595</v>
      </c>
      <c r="O232" s="175"/>
    </row>
    <row r="233" spans="1:15" ht="12.75">
      <c r="A233" s="168">
        <v>69</v>
      </c>
      <c r="C233" s="168" t="s">
        <v>189</v>
      </c>
      <c r="D233" s="183"/>
      <c r="E233" s="183"/>
      <c r="F233" s="183"/>
      <c r="G233" s="183"/>
      <c r="H233" s="179"/>
      <c r="I233" s="35"/>
      <c r="J233" s="177" t="s">
        <v>595</v>
      </c>
      <c r="O233" s="175"/>
    </row>
    <row r="234" spans="1:15" ht="12.75">
      <c r="A234" s="176" t="s">
        <v>671</v>
      </c>
      <c r="D234" s="35" t="e">
        <f>#REF!</f>
        <v>#REF!</v>
      </c>
      <c r="E234" s="35" t="e">
        <f>#REF!</f>
        <v>#REF!</v>
      </c>
      <c r="F234" s="35" t="e">
        <f aca="true" t="shared" si="36" ref="F234:F267">SUM(D234:E234)</f>
        <v>#REF!</v>
      </c>
      <c r="G234" s="35">
        <v>188926305</v>
      </c>
      <c r="H234" s="178">
        <v>112343545</v>
      </c>
      <c r="I234" s="35">
        <f aca="true" t="shared" si="37" ref="I234:I267">SUM(G234:H234)</f>
        <v>301269850</v>
      </c>
      <c r="J234" s="177" t="s">
        <v>595</v>
      </c>
      <c r="O234" s="175"/>
    </row>
    <row r="235" spans="1:15" ht="12.75">
      <c r="A235" s="176" t="s">
        <v>770</v>
      </c>
      <c r="D235" s="35" t="e">
        <f>#REF!</f>
        <v>#REF!</v>
      </c>
      <c r="E235" s="35" t="e">
        <f>#REF!</f>
        <v>#REF!</v>
      </c>
      <c r="F235" s="35" t="e">
        <f t="shared" si="36"/>
        <v>#REF!</v>
      </c>
      <c r="G235" s="35">
        <v>8792000</v>
      </c>
      <c r="H235" s="178">
        <v>0</v>
      </c>
      <c r="I235" s="35">
        <f t="shared" si="37"/>
        <v>8792000</v>
      </c>
      <c r="J235" s="177" t="s">
        <v>595</v>
      </c>
      <c r="O235" s="175"/>
    </row>
    <row r="236" spans="1:15" ht="12.75">
      <c r="A236" s="176" t="s">
        <v>417</v>
      </c>
      <c r="D236" s="35" t="e">
        <f>#REF!</f>
        <v>#REF!</v>
      </c>
      <c r="E236" s="35" t="e">
        <f>#REF!</f>
        <v>#REF!</v>
      </c>
      <c r="F236" s="35" t="e">
        <f t="shared" si="36"/>
        <v>#REF!</v>
      </c>
      <c r="G236" s="35">
        <v>0</v>
      </c>
      <c r="H236" s="178">
        <v>0</v>
      </c>
      <c r="I236" s="35">
        <f t="shared" si="37"/>
        <v>0</v>
      </c>
      <c r="J236" s="177" t="s">
        <v>595</v>
      </c>
      <c r="O236" s="175"/>
    </row>
    <row r="237" spans="1:15" ht="12.75">
      <c r="A237" s="176" t="s">
        <v>728</v>
      </c>
      <c r="D237" s="35" t="e">
        <f>#REF!</f>
        <v>#REF!</v>
      </c>
      <c r="E237" s="35" t="e">
        <f>#REF!</f>
        <v>#REF!</v>
      </c>
      <c r="F237" s="35" t="e">
        <f t="shared" si="36"/>
        <v>#REF!</v>
      </c>
      <c r="G237" s="35">
        <v>18150000</v>
      </c>
      <c r="H237" s="178">
        <v>0</v>
      </c>
      <c r="I237" s="35">
        <f t="shared" si="37"/>
        <v>18150000</v>
      </c>
      <c r="J237" s="177" t="s">
        <v>595</v>
      </c>
      <c r="O237" s="175"/>
    </row>
    <row r="238" spans="1:15" ht="12.75">
      <c r="A238" s="176" t="s">
        <v>370</v>
      </c>
      <c r="D238" s="35" t="e">
        <f>#REF!</f>
        <v>#REF!</v>
      </c>
      <c r="E238" s="35" t="e">
        <f>#REF!</f>
        <v>#REF!</v>
      </c>
      <c r="F238" s="35" t="e">
        <f t="shared" si="36"/>
        <v>#REF!</v>
      </c>
      <c r="G238" s="35">
        <v>0</v>
      </c>
      <c r="H238" s="178">
        <v>3644110</v>
      </c>
      <c r="I238" s="35">
        <f t="shared" si="37"/>
        <v>3644110</v>
      </c>
      <c r="J238" s="177" t="s">
        <v>595</v>
      </c>
      <c r="O238" s="175"/>
    </row>
    <row r="239" spans="1:15" ht="12.75">
      <c r="A239" s="176" t="s">
        <v>976</v>
      </c>
      <c r="D239" s="35" t="e">
        <f>#REF!</f>
        <v>#REF!</v>
      </c>
      <c r="E239" s="35" t="e">
        <f>#REF!</f>
        <v>#REF!</v>
      </c>
      <c r="F239" s="35" t="e">
        <f t="shared" si="36"/>
        <v>#REF!</v>
      </c>
      <c r="G239" s="35">
        <v>4395000</v>
      </c>
      <c r="H239" s="178">
        <v>0</v>
      </c>
      <c r="I239" s="35">
        <f t="shared" si="37"/>
        <v>4395000</v>
      </c>
      <c r="J239" s="177" t="s">
        <v>595</v>
      </c>
      <c r="O239" s="175"/>
    </row>
    <row r="240" spans="1:15" ht="12.75">
      <c r="A240" s="176" t="s">
        <v>418</v>
      </c>
      <c r="D240" s="35" t="e">
        <f>#REF!</f>
        <v>#REF!</v>
      </c>
      <c r="E240" s="35" t="e">
        <f>#REF!</f>
        <v>#REF!</v>
      </c>
      <c r="F240" s="35" t="e">
        <f t="shared" si="36"/>
        <v>#REF!</v>
      </c>
      <c r="G240" s="35">
        <v>0</v>
      </c>
      <c r="H240" s="178">
        <v>0</v>
      </c>
      <c r="I240" s="35">
        <f t="shared" si="37"/>
        <v>0</v>
      </c>
      <c r="J240" s="177" t="s">
        <v>595</v>
      </c>
      <c r="O240" s="175"/>
    </row>
    <row r="241" spans="1:15" ht="12.75">
      <c r="A241" s="176" t="s">
        <v>741</v>
      </c>
      <c r="D241" s="35" t="e">
        <f>#REF!</f>
        <v>#REF!</v>
      </c>
      <c r="E241" s="35" t="e">
        <f>#REF!</f>
        <v>#REF!</v>
      </c>
      <c r="F241" s="35" t="e">
        <f t="shared" si="36"/>
        <v>#REF!</v>
      </c>
      <c r="G241" s="35">
        <v>0</v>
      </c>
      <c r="H241" s="178">
        <v>0</v>
      </c>
      <c r="I241" s="35">
        <f t="shared" si="37"/>
        <v>0</v>
      </c>
      <c r="J241" s="177" t="s">
        <v>595</v>
      </c>
      <c r="O241" s="175"/>
    </row>
    <row r="242" spans="1:15" ht="12.75">
      <c r="A242" s="176" t="s">
        <v>742</v>
      </c>
      <c r="D242" s="35" t="e">
        <f>#REF!</f>
        <v>#REF!</v>
      </c>
      <c r="E242" s="35" t="e">
        <f>#REF!</f>
        <v>#REF!</v>
      </c>
      <c r="F242" s="35" t="e">
        <f t="shared" si="36"/>
        <v>#REF!</v>
      </c>
      <c r="G242" s="35">
        <v>89990</v>
      </c>
      <c r="H242" s="178">
        <v>0</v>
      </c>
      <c r="I242" s="35">
        <f t="shared" si="37"/>
        <v>89990</v>
      </c>
      <c r="J242" s="177" t="s">
        <v>595</v>
      </c>
      <c r="O242" s="175"/>
    </row>
    <row r="243" spans="1:15" ht="12.75">
      <c r="A243" s="176" t="s">
        <v>743</v>
      </c>
      <c r="D243" s="35" t="e">
        <f>#REF!</f>
        <v>#REF!</v>
      </c>
      <c r="E243" s="35" t="e">
        <f>#REF!</f>
        <v>#REF!</v>
      </c>
      <c r="F243" s="35" t="e">
        <f t="shared" si="36"/>
        <v>#REF!</v>
      </c>
      <c r="G243" s="35">
        <v>4275000</v>
      </c>
      <c r="H243" s="178">
        <v>0</v>
      </c>
      <c r="I243" s="35">
        <f t="shared" si="37"/>
        <v>4275000</v>
      </c>
      <c r="J243" s="177" t="s">
        <v>595</v>
      </c>
      <c r="O243" s="175"/>
    </row>
    <row r="244" spans="1:15" ht="12.75">
      <c r="A244" s="176" t="s">
        <v>977</v>
      </c>
      <c r="D244" s="35" t="e">
        <f>#REF!</f>
        <v>#REF!</v>
      </c>
      <c r="E244" s="35" t="e">
        <f>#REF!</f>
        <v>#REF!</v>
      </c>
      <c r="F244" s="35" t="e">
        <f t="shared" si="36"/>
        <v>#REF!</v>
      </c>
      <c r="G244" s="35">
        <v>0</v>
      </c>
      <c r="H244" s="178">
        <v>0</v>
      </c>
      <c r="I244" s="35">
        <f t="shared" si="37"/>
        <v>0</v>
      </c>
      <c r="J244" s="177" t="s">
        <v>595</v>
      </c>
      <c r="O244" s="175"/>
    </row>
    <row r="245" spans="1:15" ht="12.75">
      <c r="A245" s="176" t="s">
        <v>245</v>
      </c>
      <c r="D245" s="35" t="e">
        <f>#REF!</f>
        <v>#REF!</v>
      </c>
      <c r="E245" s="35" t="e">
        <f>#REF!</f>
        <v>#REF!</v>
      </c>
      <c r="F245" s="35" t="e">
        <f t="shared" si="36"/>
        <v>#REF!</v>
      </c>
      <c r="G245" s="35">
        <v>7099886</v>
      </c>
      <c r="H245" s="178">
        <v>0</v>
      </c>
      <c r="I245" s="35">
        <f t="shared" si="37"/>
        <v>7099886</v>
      </c>
      <c r="J245" s="177" t="s">
        <v>595</v>
      </c>
      <c r="O245" s="175"/>
    </row>
    <row r="246" spans="1:15" ht="12.75">
      <c r="A246" s="176" t="s">
        <v>681</v>
      </c>
      <c r="D246" s="35" t="e">
        <f>#REF!</f>
        <v>#REF!</v>
      </c>
      <c r="E246" s="35" t="e">
        <f>#REF!</f>
        <v>#REF!</v>
      </c>
      <c r="F246" s="35" t="e">
        <f t="shared" si="36"/>
        <v>#REF!</v>
      </c>
      <c r="G246" s="35">
        <v>0</v>
      </c>
      <c r="H246" s="178">
        <v>0</v>
      </c>
      <c r="I246" s="35">
        <f t="shared" si="37"/>
        <v>0</v>
      </c>
      <c r="J246" s="177" t="s">
        <v>595</v>
      </c>
      <c r="O246" s="175"/>
    </row>
    <row r="247" spans="1:15" ht="12.75">
      <c r="A247" s="176" t="s">
        <v>683</v>
      </c>
      <c r="D247" s="36" t="e">
        <f>#REF!</f>
        <v>#REF!</v>
      </c>
      <c r="E247" s="35" t="e">
        <f>#REF!</f>
        <v>#REF!</v>
      </c>
      <c r="F247" s="35" t="e">
        <f t="shared" si="36"/>
        <v>#REF!</v>
      </c>
      <c r="G247" s="35">
        <v>1190978</v>
      </c>
      <c r="H247" s="178">
        <v>0</v>
      </c>
      <c r="I247" s="35">
        <f t="shared" si="37"/>
        <v>1190978</v>
      </c>
      <c r="J247" s="177" t="s">
        <v>595</v>
      </c>
      <c r="O247" s="175"/>
    </row>
    <row r="248" spans="1:15" ht="12.75">
      <c r="A248" s="176" t="s">
        <v>51</v>
      </c>
      <c r="D248" s="36" t="e">
        <f>#REF!</f>
        <v>#REF!</v>
      </c>
      <c r="E248" s="35" t="e">
        <f>#REF!</f>
        <v>#REF!</v>
      </c>
      <c r="F248" s="35" t="e">
        <f t="shared" si="36"/>
        <v>#REF!</v>
      </c>
      <c r="G248" s="35">
        <v>0</v>
      </c>
      <c r="H248" s="178">
        <v>0</v>
      </c>
      <c r="I248" s="35">
        <f t="shared" si="37"/>
        <v>0</v>
      </c>
      <c r="J248" s="177" t="s">
        <v>595</v>
      </c>
      <c r="O248" s="175"/>
    </row>
    <row r="249" spans="1:15" ht="12.75">
      <c r="A249" s="176" t="s">
        <v>682</v>
      </c>
      <c r="D249" s="35">
        <v>0</v>
      </c>
      <c r="E249" s="35" t="e">
        <f>#REF!</f>
        <v>#REF!</v>
      </c>
      <c r="F249" s="35" t="e">
        <f t="shared" si="36"/>
        <v>#REF!</v>
      </c>
      <c r="G249" s="35">
        <v>0</v>
      </c>
      <c r="H249" s="178">
        <v>0</v>
      </c>
      <c r="I249" s="35">
        <f t="shared" si="37"/>
        <v>0</v>
      </c>
      <c r="J249" s="177" t="s">
        <v>595</v>
      </c>
      <c r="O249" s="175"/>
    </row>
    <row r="250" spans="1:15" ht="12.75">
      <c r="A250" s="176" t="s">
        <v>704</v>
      </c>
      <c r="D250" s="35" t="e">
        <f>#REF!</f>
        <v>#REF!</v>
      </c>
      <c r="E250" s="35" t="e">
        <f>#REF!</f>
        <v>#REF!</v>
      </c>
      <c r="F250" s="35" t="e">
        <f t="shared" si="36"/>
        <v>#REF!</v>
      </c>
      <c r="G250" s="35">
        <v>0</v>
      </c>
      <c r="H250" s="178">
        <v>0</v>
      </c>
      <c r="I250" s="35">
        <f t="shared" si="37"/>
        <v>0</v>
      </c>
      <c r="J250" s="177" t="s">
        <v>595</v>
      </c>
      <c r="O250" s="175"/>
    </row>
    <row r="251" spans="1:15" ht="12.75">
      <c r="A251" s="176" t="s">
        <v>705</v>
      </c>
      <c r="D251" s="36" t="e">
        <f>#REF!</f>
        <v>#REF!</v>
      </c>
      <c r="E251" s="35" t="e">
        <f>#REF!</f>
        <v>#REF!</v>
      </c>
      <c r="F251" s="35" t="e">
        <f t="shared" si="36"/>
        <v>#REF!</v>
      </c>
      <c r="G251" s="35">
        <v>3296980</v>
      </c>
      <c r="H251" s="178">
        <v>0</v>
      </c>
      <c r="I251" s="35">
        <f t="shared" si="37"/>
        <v>3296980</v>
      </c>
      <c r="J251" s="177" t="s">
        <v>595</v>
      </c>
      <c r="O251" s="175"/>
    </row>
    <row r="252" spans="1:15" ht="12.75">
      <c r="A252" s="176" t="s">
        <v>44</v>
      </c>
      <c r="D252" s="36" t="e">
        <f>#REF!</f>
        <v>#REF!</v>
      </c>
      <c r="E252" s="35" t="e">
        <f>#REF!</f>
        <v>#REF!</v>
      </c>
      <c r="F252" s="35" t="e">
        <f t="shared" si="36"/>
        <v>#REF!</v>
      </c>
      <c r="G252" s="35">
        <v>5320205</v>
      </c>
      <c r="H252" s="178">
        <v>0</v>
      </c>
      <c r="I252" s="35">
        <f t="shared" si="37"/>
        <v>5320205</v>
      </c>
      <c r="J252" s="177" t="s">
        <v>595</v>
      </c>
      <c r="O252" s="175"/>
    </row>
    <row r="253" spans="1:15" ht="12.75">
      <c r="A253" s="176" t="s">
        <v>437</v>
      </c>
      <c r="D253" s="35" t="e">
        <f>#REF!</f>
        <v>#REF!</v>
      </c>
      <c r="E253" s="35" t="e">
        <f>#REF!</f>
        <v>#REF!</v>
      </c>
      <c r="F253" s="35" t="e">
        <f t="shared" si="36"/>
        <v>#REF!</v>
      </c>
      <c r="G253" s="35">
        <v>502300</v>
      </c>
      <c r="H253" s="178">
        <v>0</v>
      </c>
      <c r="I253" s="35">
        <f t="shared" si="37"/>
        <v>502300</v>
      </c>
      <c r="J253" s="177" t="s">
        <v>595</v>
      </c>
      <c r="O253" s="175"/>
    </row>
    <row r="254" spans="1:15" ht="12.75">
      <c r="A254" s="176" t="s">
        <v>438</v>
      </c>
      <c r="D254" s="35" t="e">
        <f>#REF!</f>
        <v>#REF!</v>
      </c>
      <c r="E254" s="35" t="e">
        <f>#REF!</f>
        <v>#REF!</v>
      </c>
      <c r="F254" s="35" t="e">
        <f t="shared" si="36"/>
        <v>#REF!</v>
      </c>
      <c r="G254" s="35">
        <v>0</v>
      </c>
      <c r="H254" s="178">
        <v>0</v>
      </c>
      <c r="I254" s="35">
        <f t="shared" si="37"/>
        <v>0</v>
      </c>
      <c r="J254" s="177" t="s">
        <v>595</v>
      </c>
      <c r="O254" s="175"/>
    </row>
    <row r="255" spans="1:15" ht="12.75">
      <c r="A255" s="176" t="s">
        <v>439</v>
      </c>
      <c r="D255" s="36" t="e">
        <f>#REF!</f>
        <v>#REF!</v>
      </c>
      <c r="E255" s="35" t="e">
        <f>#REF!</f>
        <v>#REF!</v>
      </c>
      <c r="F255" s="35" t="e">
        <f t="shared" si="36"/>
        <v>#REF!</v>
      </c>
      <c r="G255" s="35">
        <v>425610</v>
      </c>
      <c r="H255" s="178">
        <v>0</v>
      </c>
      <c r="I255" s="35">
        <f t="shared" si="37"/>
        <v>425610</v>
      </c>
      <c r="J255" s="177" t="s">
        <v>595</v>
      </c>
      <c r="O255" s="175"/>
    </row>
    <row r="256" spans="1:15" ht="12.75">
      <c r="A256" s="176" t="s">
        <v>372</v>
      </c>
      <c r="D256" s="36" t="e">
        <f>#REF!</f>
        <v>#REF!</v>
      </c>
      <c r="E256" s="35">
        <v>0</v>
      </c>
      <c r="F256" s="35" t="e">
        <f t="shared" si="36"/>
        <v>#REF!</v>
      </c>
      <c r="G256" s="35">
        <v>61788</v>
      </c>
      <c r="H256" s="178">
        <v>0</v>
      </c>
      <c r="I256" s="35">
        <f t="shared" si="37"/>
        <v>61788</v>
      </c>
      <c r="J256" s="177" t="s">
        <v>595</v>
      </c>
      <c r="O256" s="175"/>
    </row>
    <row r="257" spans="1:15" ht="12.75">
      <c r="A257" s="176" t="s">
        <v>983</v>
      </c>
      <c r="D257" s="35" t="e">
        <f>#REF!</f>
        <v>#REF!</v>
      </c>
      <c r="E257" s="35">
        <v>0</v>
      </c>
      <c r="F257" s="35" t="e">
        <f t="shared" si="36"/>
        <v>#REF!</v>
      </c>
      <c r="G257" s="35">
        <v>0</v>
      </c>
      <c r="H257" s="178">
        <v>0</v>
      </c>
      <c r="I257" s="35">
        <f t="shared" si="37"/>
        <v>0</v>
      </c>
      <c r="J257" s="177" t="s">
        <v>595</v>
      </c>
      <c r="O257" s="175"/>
    </row>
    <row r="258" spans="1:15" ht="12.75">
      <c r="A258" s="176" t="e">
        <f>#REF!</f>
        <v>#REF!</v>
      </c>
      <c r="D258" s="35" t="e">
        <f>#REF!</f>
        <v>#REF!</v>
      </c>
      <c r="E258" s="35"/>
      <c r="F258" s="35" t="e">
        <f t="shared" si="36"/>
        <v>#REF!</v>
      </c>
      <c r="G258" s="35">
        <v>2665655</v>
      </c>
      <c r="H258" s="178"/>
      <c r="I258" s="35">
        <f t="shared" si="37"/>
        <v>2665655</v>
      </c>
      <c r="J258" s="177"/>
      <c r="O258" s="175"/>
    </row>
    <row r="259" spans="1:15" ht="12.75">
      <c r="A259" s="176" t="e">
        <f>#REF!</f>
        <v>#REF!</v>
      </c>
      <c r="D259" s="35" t="e">
        <f>#REF!</f>
        <v>#REF!</v>
      </c>
      <c r="E259" s="35"/>
      <c r="F259" s="35" t="e">
        <f t="shared" si="36"/>
        <v>#REF!</v>
      </c>
      <c r="G259" s="35">
        <v>1097325</v>
      </c>
      <c r="H259" s="178"/>
      <c r="I259" s="35">
        <f t="shared" si="37"/>
        <v>1097325</v>
      </c>
      <c r="J259" s="177"/>
      <c r="O259" s="175"/>
    </row>
    <row r="260" spans="1:15" ht="12.75">
      <c r="A260" s="176" t="e">
        <f>#REF!</f>
        <v>#REF!</v>
      </c>
      <c r="D260" s="36" t="e">
        <f>#REF!</f>
        <v>#REF!</v>
      </c>
      <c r="E260" s="35"/>
      <c r="F260" s="35" t="e">
        <f t="shared" si="36"/>
        <v>#REF!</v>
      </c>
      <c r="G260" s="35">
        <v>2533942</v>
      </c>
      <c r="H260" s="178"/>
      <c r="I260" s="35">
        <f t="shared" si="37"/>
        <v>2533942</v>
      </c>
      <c r="J260" s="177"/>
      <c r="O260" s="175"/>
    </row>
    <row r="261" spans="1:15" ht="12.75">
      <c r="A261" s="176" t="e">
        <f>#REF!</f>
        <v>#REF!</v>
      </c>
      <c r="D261" s="36" t="e">
        <f>#REF!</f>
        <v>#REF!</v>
      </c>
      <c r="E261" s="35"/>
      <c r="F261" s="35" t="e">
        <f t="shared" si="36"/>
        <v>#REF!</v>
      </c>
      <c r="G261" s="35">
        <v>597876</v>
      </c>
      <c r="H261" s="178"/>
      <c r="I261" s="35">
        <f t="shared" si="37"/>
        <v>597876</v>
      </c>
      <c r="J261" s="177"/>
      <c r="O261" s="175"/>
    </row>
    <row r="262" spans="1:15" ht="12.75">
      <c r="A262" s="176" t="s">
        <v>608</v>
      </c>
      <c r="D262" s="35" t="e">
        <f>#REF!</f>
        <v>#REF!</v>
      </c>
      <c r="E262" s="35">
        <v>0</v>
      </c>
      <c r="F262" s="35" t="e">
        <f t="shared" si="36"/>
        <v>#REF!</v>
      </c>
      <c r="G262" s="35">
        <v>99640</v>
      </c>
      <c r="H262" s="178">
        <v>0</v>
      </c>
      <c r="I262" s="35">
        <f t="shared" si="37"/>
        <v>99640</v>
      </c>
      <c r="J262" s="177" t="s">
        <v>595</v>
      </c>
      <c r="O262" s="175"/>
    </row>
    <row r="263" spans="1:15" ht="12.75">
      <c r="A263" s="185" t="s">
        <v>415</v>
      </c>
      <c r="D263" s="35" t="e">
        <f>#REF!</f>
        <v>#REF!</v>
      </c>
      <c r="E263" s="35">
        <v>0</v>
      </c>
      <c r="F263" s="35" t="e">
        <f t="shared" si="36"/>
        <v>#REF!</v>
      </c>
      <c r="G263" s="35">
        <v>0</v>
      </c>
      <c r="H263" s="178">
        <v>0</v>
      </c>
      <c r="I263" s="35">
        <f t="shared" si="37"/>
        <v>0</v>
      </c>
      <c r="J263" s="177" t="s">
        <v>595</v>
      </c>
      <c r="O263" s="175"/>
    </row>
    <row r="264" spans="1:15" ht="12.75">
      <c r="A264" s="85" t="s">
        <v>174</v>
      </c>
      <c r="D264" s="36" t="e">
        <f>#REF!</f>
        <v>#REF!</v>
      </c>
      <c r="E264" s="35">
        <v>0</v>
      </c>
      <c r="F264" s="35" t="e">
        <f t="shared" si="36"/>
        <v>#REF!</v>
      </c>
      <c r="G264" s="35">
        <v>0</v>
      </c>
      <c r="H264" s="178">
        <v>0</v>
      </c>
      <c r="I264" s="35">
        <f t="shared" si="37"/>
        <v>0</v>
      </c>
      <c r="J264" s="177"/>
      <c r="O264" s="175"/>
    </row>
    <row r="265" spans="1:15" ht="12.75">
      <c r="A265" s="138" t="s">
        <v>789</v>
      </c>
      <c r="D265" s="36" t="e">
        <f>#REF!</f>
        <v>#REF!</v>
      </c>
      <c r="E265" s="35"/>
      <c r="F265" s="35" t="e">
        <f t="shared" si="36"/>
        <v>#REF!</v>
      </c>
      <c r="G265" s="35"/>
      <c r="H265" s="178"/>
      <c r="I265" s="35"/>
      <c r="J265" s="177"/>
      <c r="O265" s="175"/>
    </row>
    <row r="266" spans="1:15" ht="12.75">
      <c r="A266" s="85" t="s">
        <v>229</v>
      </c>
      <c r="D266" s="35" t="e">
        <f>#REF!</f>
        <v>#REF!</v>
      </c>
      <c r="E266" s="35">
        <v>0</v>
      </c>
      <c r="F266" s="35" t="e">
        <f>SUM(D266:E266)</f>
        <v>#REF!</v>
      </c>
      <c r="G266" s="35">
        <v>0</v>
      </c>
      <c r="H266" s="178">
        <v>0</v>
      </c>
      <c r="I266" s="35">
        <f t="shared" si="37"/>
        <v>0</v>
      </c>
      <c r="J266" s="177"/>
      <c r="O266" s="175"/>
    </row>
    <row r="267" spans="1:15" ht="12.75">
      <c r="A267" s="85" t="s">
        <v>129</v>
      </c>
      <c r="D267" s="35">
        <v>0</v>
      </c>
      <c r="E267" s="35">
        <v>0</v>
      </c>
      <c r="F267" s="35">
        <f t="shared" si="36"/>
        <v>0</v>
      </c>
      <c r="G267" s="35">
        <v>617159</v>
      </c>
      <c r="H267" s="178">
        <v>0</v>
      </c>
      <c r="I267" s="35">
        <f t="shared" si="37"/>
        <v>617159</v>
      </c>
      <c r="J267" s="177" t="s">
        <v>595</v>
      </c>
      <c r="O267" s="175"/>
    </row>
    <row r="268" spans="1:20" s="35" customFormat="1" ht="12.75">
      <c r="A268" s="138" t="s">
        <v>10</v>
      </c>
      <c r="B268" s="134"/>
      <c r="C268" s="134"/>
      <c r="D268" s="134" t="e">
        <f>#REF!</f>
        <v>#REF!</v>
      </c>
      <c r="E268" s="134"/>
      <c r="F268" s="134" t="e">
        <f>D268+E268</f>
        <v>#REF!</v>
      </c>
      <c r="G268" s="134"/>
      <c r="H268" s="134"/>
      <c r="I268" s="134"/>
      <c r="J268" s="134"/>
      <c r="K268" s="134"/>
      <c r="L268" s="188">
        <v>132000</v>
      </c>
      <c r="M268" s="134"/>
      <c r="N268" s="134"/>
      <c r="O268" s="134"/>
      <c r="P268" s="134"/>
      <c r="Q268" s="134"/>
      <c r="R268" s="138" t="e">
        <f>SUM(B268:Q268)</f>
        <v>#REF!</v>
      </c>
      <c r="T268" s="35" t="e">
        <f>+R268+S268</f>
        <v>#REF!</v>
      </c>
    </row>
    <row r="269" spans="1:15" ht="12.75">
      <c r="A269" s="138" t="s">
        <v>9</v>
      </c>
      <c r="D269" s="35" t="e">
        <f>#REF!</f>
        <v>#REF!</v>
      </c>
      <c r="E269" s="35"/>
      <c r="F269" s="35" t="e">
        <f>D269+E269</f>
        <v>#REF!</v>
      </c>
      <c r="G269" s="35"/>
      <c r="H269" s="178"/>
      <c r="I269" s="35"/>
      <c r="J269" s="177"/>
      <c r="O269" s="175"/>
    </row>
    <row r="270" spans="1:15" ht="12.75">
      <c r="A270" s="180" t="s">
        <v>268</v>
      </c>
      <c r="C270" s="181" t="s">
        <v>595</v>
      </c>
      <c r="D270" s="36" t="e">
        <f>SUM(D234:D269)</f>
        <v>#REF!</v>
      </c>
      <c r="E270" s="36" t="e">
        <f>SUM(E234:E267)</f>
        <v>#REF!</v>
      </c>
      <c r="F270" s="36" t="e">
        <f>SUM(F234:F269)</f>
        <v>#REF!</v>
      </c>
      <c r="G270" s="36">
        <f>SUM(G234:G267)</f>
        <v>250137639</v>
      </c>
      <c r="H270" s="36">
        <f>SUM(H234:H267)</f>
        <v>115987655</v>
      </c>
      <c r="I270" s="36">
        <f>SUM(I234:I267)</f>
        <v>366125294</v>
      </c>
      <c r="J270" s="177" t="s">
        <v>595</v>
      </c>
      <c r="O270" s="175"/>
    </row>
    <row r="271" spans="3:15" ht="12.75">
      <c r="C271" s="181"/>
      <c r="D271" s="35" t="s">
        <v>595</v>
      </c>
      <c r="E271" s="182"/>
      <c r="F271" s="182"/>
      <c r="G271" s="35" t="s">
        <v>595</v>
      </c>
      <c r="H271" s="179"/>
      <c r="I271" s="131"/>
      <c r="J271" s="177" t="s">
        <v>595</v>
      </c>
      <c r="O271" s="175"/>
    </row>
    <row r="272" spans="1:15" ht="12.75">
      <c r="A272" s="168">
        <v>72.0001</v>
      </c>
      <c r="C272" s="168" t="s">
        <v>128</v>
      </c>
      <c r="D272" s="35" t="s">
        <v>595</v>
      </c>
      <c r="E272" s="183"/>
      <c r="F272" s="183"/>
      <c r="G272" s="183" t="s">
        <v>595</v>
      </c>
      <c r="H272" s="179"/>
      <c r="I272" s="35"/>
      <c r="J272" s="177" t="s">
        <v>595</v>
      </c>
      <c r="O272" s="175"/>
    </row>
    <row r="273" spans="1:15" ht="12.75">
      <c r="A273" s="176" t="s">
        <v>1054</v>
      </c>
      <c r="D273" s="35" t="e">
        <f>#REF!</f>
        <v>#REF!</v>
      </c>
      <c r="E273" s="35" t="e">
        <f>#REF!</f>
        <v>#REF!</v>
      </c>
      <c r="F273" s="35" t="e">
        <f aca="true" t="shared" si="38" ref="F273:F281">SUM(D273:E273)</f>
        <v>#REF!</v>
      </c>
      <c r="G273" s="35">
        <v>221411</v>
      </c>
      <c r="H273" s="178">
        <v>1029771</v>
      </c>
      <c r="I273" s="35">
        <f aca="true" t="shared" si="39" ref="I273:I280">SUM(G273:H273)</f>
        <v>1251182</v>
      </c>
      <c r="J273" s="177" t="s">
        <v>595</v>
      </c>
      <c r="O273" s="175"/>
    </row>
    <row r="274" spans="1:15" ht="12.75">
      <c r="A274" s="176" t="s">
        <v>1055</v>
      </c>
      <c r="D274" s="35" t="e">
        <f>#REF!</f>
        <v>#REF!</v>
      </c>
      <c r="E274" s="35" t="e">
        <f>#REF!</f>
        <v>#REF!</v>
      </c>
      <c r="F274" s="35" t="e">
        <f t="shared" si="38"/>
        <v>#REF!</v>
      </c>
      <c r="G274" s="35">
        <v>117364</v>
      </c>
      <c r="H274" s="178">
        <v>0</v>
      </c>
      <c r="I274" s="35">
        <f t="shared" si="39"/>
        <v>117364</v>
      </c>
      <c r="J274" s="177" t="s">
        <v>595</v>
      </c>
      <c r="O274" s="175"/>
    </row>
    <row r="275" spans="1:15" ht="12.75">
      <c r="A275" s="176" t="s">
        <v>875</v>
      </c>
      <c r="D275" s="35" t="e">
        <f>#REF!</f>
        <v>#REF!</v>
      </c>
      <c r="E275" s="35"/>
      <c r="F275" s="35" t="e">
        <f t="shared" si="38"/>
        <v>#REF!</v>
      </c>
      <c r="G275" s="35">
        <v>20144</v>
      </c>
      <c r="H275" s="178"/>
      <c r="I275" s="35">
        <f t="shared" si="39"/>
        <v>20144</v>
      </c>
      <c r="J275" s="177"/>
      <c r="O275" s="175"/>
    </row>
    <row r="276" spans="1:15" ht="12.75">
      <c r="A276" s="176" t="s">
        <v>538</v>
      </c>
      <c r="D276" s="35" t="e">
        <f>#REF!</f>
        <v>#REF!</v>
      </c>
      <c r="E276" s="35" t="e">
        <f>#REF!</f>
        <v>#REF!</v>
      </c>
      <c r="F276" s="35" t="e">
        <f t="shared" si="38"/>
        <v>#REF!</v>
      </c>
      <c r="G276" s="35">
        <v>0</v>
      </c>
      <c r="H276" s="178">
        <v>0</v>
      </c>
      <c r="I276" s="35">
        <f t="shared" si="39"/>
        <v>0</v>
      </c>
      <c r="J276" s="177" t="s">
        <v>595</v>
      </c>
      <c r="O276" s="175"/>
    </row>
    <row r="277" spans="1:15" ht="12.75">
      <c r="A277" s="176" t="e">
        <f>#REF!</f>
        <v>#REF!</v>
      </c>
      <c r="D277" s="35" t="e">
        <f>#REF!</f>
        <v>#REF!</v>
      </c>
      <c r="E277" s="35"/>
      <c r="F277" s="35" t="e">
        <f t="shared" si="38"/>
        <v>#REF!</v>
      </c>
      <c r="G277" s="35">
        <v>78733</v>
      </c>
      <c r="H277" s="178"/>
      <c r="I277" s="35">
        <f t="shared" si="39"/>
        <v>78733</v>
      </c>
      <c r="J277" s="177"/>
      <c r="O277" s="175"/>
    </row>
    <row r="278" spans="1:15" ht="12.75">
      <c r="A278" s="176" t="s">
        <v>103</v>
      </c>
      <c r="D278" s="35" t="e">
        <f>#REF!</f>
        <v>#REF!</v>
      </c>
      <c r="E278" s="35" t="e">
        <f>#REF!</f>
        <v>#REF!</v>
      </c>
      <c r="F278" s="35" t="e">
        <f t="shared" si="38"/>
        <v>#REF!</v>
      </c>
      <c r="G278" s="35">
        <v>575217</v>
      </c>
      <c r="H278" s="178">
        <v>2925</v>
      </c>
      <c r="I278" s="35">
        <f t="shared" si="39"/>
        <v>578142</v>
      </c>
      <c r="J278" s="177" t="s">
        <v>595</v>
      </c>
      <c r="O278" s="175"/>
    </row>
    <row r="279" spans="1:15" ht="12.75">
      <c r="A279" s="176" t="s">
        <v>104</v>
      </c>
      <c r="D279" s="35" t="e">
        <f>#REF!</f>
        <v>#REF!</v>
      </c>
      <c r="E279" s="35" t="e">
        <f>#REF!</f>
        <v>#REF!</v>
      </c>
      <c r="F279" s="35" t="e">
        <f t="shared" si="38"/>
        <v>#REF!</v>
      </c>
      <c r="G279" s="35">
        <v>474800</v>
      </c>
      <c r="H279" s="178">
        <v>0</v>
      </c>
      <c r="I279" s="35">
        <f t="shared" si="39"/>
        <v>474800</v>
      </c>
      <c r="J279" s="177" t="s">
        <v>595</v>
      </c>
      <c r="O279" s="175"/>
    </row>
    <row r="280" spans="1:15" ht="12.75">
      <c r="A280" s="185" t="s">
        <v>984</v>
      </c>
      <c r="D280" s="35" t="e">
        <f>#REF!</f>
        <v>#REF!</v>
      </c>
      <c r="E280" s="35" t="e">
        <f>#REF!</f>
        <v>#REF!</v>
      </c>
      <c r="F280" s="35" t="e">
        <f t="shared" si="38"/>
        <v>#REF!</v>
      </c>
      <c r="G280" s="35">
        <v>0</v>
      </c>
      <c r="H280" s="178">
        <v>0</v>
      </c>
      <c r="I280" s="35">
        <f t="shared" si="39"/>
        <v>0</v>
      </c>
      <c r="J280" s="177" t="s">
        <v>595</v>
      </c>
      <c r="O280" s="175"/>
    </row>
    <row r="281" spans="4:15" ht="12.75">
      <c r="D281" s="35"/>
      <c r="E281" s="35"/>
      <c r="F281" s="35">
        <f t="shared" si="38"/>
        <v>0</v>
      </c>
      <c r="G281" s="35"/>
      <c r="H281" s="179"/>
      <c r="I281" s="35"/>
      <c r="J281" s="177" t="s">
        <v>595</v>
      </c>
      <c r="O281" s="175"/>
    </row>
    <row r="282" spans="1:15" ht="12.75">
      <c r="A282" s="180" t="s">
        <v>268</v>
      </c>
      <c r="D282" s="182" t="e">
        <f aca="true" t="shared" si="40" ref="D282:I282">SUM(D273:D280)</f>
        <v>#REF!</v>
      </c>
      <c r="E282" s="182" t="e">
        <f t="shared" si="40"/>
        <v>#REF!</v>
      </c>
      <c r="F282" s="182" t="e">
        <f t="shared" si="40"/>
        <v>#REF!</v>
      </c>
      <c r="G282" s="182">
        <f t="shared" si="40"/>
        <v>1487669</v>
      </c>
      <c r="H282" s="182">
        <f t="shared" si="40"/>
        <v>1032696</v>
      </c>
      <c r="I282" s="182">
        <f t="shared" si="40"/>
        <v>2520365</v>
      </c>
      <c r="J282" s="177" t="s">
        <v>595</v>
      </c>
      <c r="O282" s="175"/>
    </row>
    <row r="283" spans="4:15" ht="12.75">
      <c r="D283" s="35"/>
      <c r="E283" s="35"/>
      <c r="F283" s="35"/>
      <c r="G283" s="35"/>
      <c r="H283" s="179"/>
      <c r="I283" s="35"/>
      <c r="J283" s="177" t="s">
        <v>595</v>
      </c>
      <c r="O283" s="175"/>
    </row>
    <row r="284" spans="1:15" ht="12.75">
      <c r="A284" s="168">
        <v>72.0002</v>
      </c>
      <c r="C284" s="168" t="s">
        <v>643</v>
      </c>
      <c r="D284" s="183"/>
      <c r="E284" s="35" t="s">
        <v>595</v>
      </c>
      <c r="F284" s="183"/>
      <c r="G284" s="35"/>
      <c r="H284" s="179" t="s">
        <v>595</v>
      </c>
      <c r="I284" s="35"/>
      <c r="J284" s="177" t="s">
        <v>595</v>
      </c>
      <c r="O284" s="175"/>
    </row>
    <row r="285" spans="1:15" ht="12.75">
      <c r="A285" s="176" t="s">
        <v>644</v>
      </c>
      <c r="D285" s="35" t="e">
        <f>#REF!</f>
        <v>#REF!</v>
      </c>
      <c r="E285" s="35" t="e">
        <f>#REF!</f>
        <v>#REF!</v>
      </c>
      <c r="F285" s="35" t="e">
        <f aca="true" t="shared" si="41" ref="F285:F293">SUM(D285:E285)</f>
        <v>#REF!</v>
      </c>
      <c r="G285" s="35">
        <v>1245850</v>
      </c>
      <c r="H285" s="178">
        <v>0</v>
      </c>
      <c r="I285" s="35">
        <f aca="true" t="shared" si="42" ref="I285:I292">SUM(G285:H285)</f>
        <v>1245850</v>
      </c>
      <c r="J285" s="177" t="s">
        <v>595</v>
      </c>
      <c r="O285" s="175"/>
    </row>
    <row r="286" spans="1:15" ht="12.75">
      <c r="A286" s="176" t="s">
        <v>787</v>
      </c>
      <c r="D286" s="35" t="e">
        <f>#REF!</f>
        <v>#REF!</v>
      </c>
      <c r="E286" s="35" t="e">
        <f>#REF!</f>
        <v>#REF!</v>
      </c>
      <c r="F286" s="35" t="e">
        <f t="shared" si="41"/>
        <v>#REF!</v>
      </c>
      <c r="G286" s="35">
        <v>467620</v>
      </c>
      <c r="H286" s="178">
        <v>51297</v>
      </c>
      <c r="I286" s="35">
        <f t="shared" si="42"/>
        <v>518917</v>
      </c>
      <c r="J286" s="177" t="s">
        <v>595</v>
      </c>
      <c r="O286" s="175"/>
    </row>
    <row r="287" spans="1:15" ht="12.75">
      <c r="A287" s="176" t="s">
        <v>739</v>
      </c>
      <c r="D287" s="35" t="e">
        <f>#REF!</f>
        <v>#REF!</v>
      </c>
      <c r="E287" s="35" t="e">
        <f>#REF!</f>
        <v>#REF!</v>
      </c>
      <c r="F287" s="35" t="e">
        <f t="shared" si="41"/>
        <v>#REF!</v>
      </c>
      <c r="G287" s="35">
        <v>297851</v>
      </c>
      <c r="H287" s="178">
        <v>39410</v>
      </c>
      <c r="I287" s="35">
        <f t="shared" si="42"/>
        <v>337261</v>
      </c>
      <c r="J287" s="177" t="s">
        <v>595</v>
      </c>
      <c r="O287" s="175"/>
    </row>
    <row r="288" spans="1:15" ht="12.75">
      <c r="A288" s="176" t="s">
        <v>740</v>
      </c>
      <c r="D288" s="35" t="e">
        <f>#REF!</f>
        <v>#REF!</v>
      </c>
      <c r="E288" s="35" t="e">
        <f>#REF!</f>
        <v>#REF!</v>
      </c>
      <c r="F288" s="35" t="e">
        <f t="shared" si="41"/>
        <v>#REF!</v>
      </c>
      <c r="G288" s="35">
        <v>1171410</v>
      </c>
      <c r="H288" s="178">
        <v>0</v>
      </c>
      <c r="I288" s="35">
        <f t="shared" si="42"/>
        <v>1171410</v>
      </c>
      <c r="J288" s="177" t="s">
        <v>595</v>
      </c>
      <c r="O288" s="175"/>
    </row>
    <row r="289" spans="1:15" ht="12.75">
      <c r="A289" s="176" t="s">
        <v>486</v>
      </c>
      <c r="D289" s="35" t="e">
        <f>#REF!</f>
        <v>#REF!</v>
      </c>
      <c r="E289" s="35"/>
      <c r="F289" s="35" t="e">
        <f t="shared" si="41"/>
        <v>#REF!</v>
      </c>
      <c r="G289" s="35"/>
      <c r="H289" s="178"/>
      <c r="I289" s="35"/>
      <c r="J289" s="177"/>
      <c r="O289" s="175"/>
    </row>
    <row r="290" spans="1:15" ht="12.75">
      <c r="A290" s="176" t="s">
        <v>672</v>
      </c>
      <c r="D290" s="35" t="e">
        <f>#REF!</f>
        <v>#REF!</v>
      </c>
      <c r="E290" s="35" t="e">
        <f>#REF!</f>
        <v>#REF!</v>
      </c>
      <c r="F290" s="35" t="e">
        <f t="shared" si="41"/>
        <v>#REF!</v>
      </c>
      <c r="G290" s="35">
        <v>0</v>
      </c>
      <c r="H290" s="178">
        <v>0</v>
      </c>
      <c r="I290" s="35">
        <f t="shared" si="42"/>
        <v>0</v>
      </c>
      <c r="J290" s="177" t="s">
        <v>595</v>
      </c>
      <c r="O290" s="175"/>
    </row>
    <row r="291" spans="1:15" ht="12.75">
      <c r="A291" s="176" t="s">
        <v>879</v>
      </c>
      <c r="D291" s="35" t="e">
        <f>#REF!</f>
        <v>#REF!</v>
      </c>
      <c r="E291" s="35" t="e">
        <f>#REF!</f>
        <v>#REF!</v>
      </c>
      <c r="F291" s="35" t="e">
        <f t="shared" si="41"/>
        <v>#REF!</v>
      </c>
      <c r="G291" s="35">
        <v>221963</v>
      </c>
      <c r="H291" s="178">
        <v>468360</v>
      </c>
      <c r="I291" s="35">
        <f t="shared" si="42"/>
        <v>690323</v>
      </c>
      <c r="J291" s="177" t="s">
        <v>595</v>
      </c>
      <c r="O291" s="175"/>
    </row>
    <row r="292" spans="1:15" ht="12.75">
      <c r="A292" s="176" t="s">
        <v>985</v>
      </c>
      <c r="D292" s="35" t="e">
        <f>#REF!</f>
        <v>#REF!</v>
      </c>
      <c r="E292" s="35" t="e">
        <f>#REF!</f>
        <v>#REF!</v>
      </c>
      <c r="F292" s="35" t="e">
        <f t="shared" si="41"/>
        <v>#REF!</v>
      </c>
      <c r="G292" s="35">
        <v>0</v>
      </c>
      <c r="H292" s="178">
        <v>0</v>
      </c>
      <c r="I292" s="35">
        <f t="shared" si="42"/>
        <v>0</v>
      </c>
      <c r="J292" s="177" t="s">
        <v>595</v>
      </c>
      <c r="O292" s="175"/>
    </row>
    <row r="293" spans="1:15" ht="12.75">
      <c r="A293" s="176"/>
      <c r="D293" s="35" t="s">
        <v>595</v>
      </c>
      <c r="E293" s="35" t="s">
        <v>595</v>
      </c>
      <c r="F293" s="35">
        <f t="shared" si="41"/>
        <v>0</v>
      </c>
      <c r="G293" s="35" t="s">
        <v>595</v>
      </c>
      <c r="H293" s="179" t="s">
        <v>595</v>
      </c>
      <c r="I293" s="117"/>
      <c r="J293" s="177" t="s">
        <v>595</v>
      </c>
      <c r="O293" s="175"/>
    </row>
    <row r="294" spans="1:15" ht="24" customHeight="1">
      <c r="A294" s="180" t="s">
        <v>268</v>
      </c>
      <c r="D294" s="36" t="e">
        <f aca="true" t="shared" si="43" ref="D294:I294">SUM(D285:D293)</f>
        <v>#REF!</v>
      </c>
      <c r="E294" s="36" t="e">
        <f t="shared" si="43"/>
        <v>#REF!</v>
      </c>
      <c r="F294" s="36" t="e">
        <f t="shared" si="43"/>
        <v>#REF!</v>
      </c>
      <c r="G294" s="36">
        <f t="shared" si="43"/>
        <v>3404694</v>
      </c>
      <c r="H294" s="36">
        <f t="shared" si="43"/>
        <v>559067</v>
      </c>
      <c r="I294" s="36">
        <f t="shared" si="43"/>
        <v>3963761</v>
      </c>
      <c r="J294" s="177" t="s">
        <v>595</v>
      </c>
      <c r="O294" s="175"/>
    </row>
    <row r="295" spans="4:15" ht="24" customHeight="1">
      <c r="D295" s="35" t="s">
        <v>595</v>
      </c>
      <c r="E295" s="35" t="s">
        <v>595</v>
      </c>
      <c r="F295" s="35"/>
      <c r="G295" s="35" t="s">
        <v>595</v>
      </c>
      <c r="H295" s="179" t="s">
        <v>595</v>
      </c>
      <c r="I295" s="36"/>
      <c r="J295" s="177" t="s">
        <v>595</v>
      </c>
      <c r="O295" s="175"/>
    </row>
    <row r="296" spans="1:15" ht="24.75" customHeight="1">
      <c r="A296" s="168">
        <v>72.0003</v>
      </c>
      <c r="C296" s="168" t="s">
        <v>765</v>
      </c>
      <c r="D296" s="35"/>
      <c r="E296" s="35" t="s">
        <v>595</v>
      </c>
      <c r="F296" s="183"/>
      <c r="G296" s="35"/>
      <c r="H296" s="179" t="s">
        <v>595</v>
      </c>
      <c r="I296" s="35"/>
      <c r="J296" s="177" t="s">
        <v>595</v>
      </c>
      <c r="O296" s="175"/>
    </row>
    <row r="297" spans="1:15" ht="12.75">
      <c r="A297" s="176" t="s">
        <v>38</v>
      </c>
      <c r="D297" s="35" t="e">
        <f>#REF!</f>
        <v>#REF!</v>
      </c>
      <c r="E297" s="35" t="e">
        <f>#REF!</f>
        <v>#REF!</v>
      </c>
      <c r="F297" s="35" t="e">
        <f>SUM(D297:E297)</f>
        <v>#REF!</v>
      </c>
      <c r="G297" s="35">
        <v>1746300</v>
      </c>
      <c r="H297" s="178">
        <v>0</v>
      </c>
      <c r="I297" s="35">
        <f>SUM(G297:H297)</f>
        <v>1746300</v>
      </c>
      <c r="J297" s="177" t="s">
        <v>595</v>
      </c>
      <c r="O297" s="175"/>
    </row>
    <row r="298" spans="1:15" ht="12.75">
      <c r="A298" s="176" t="s">
        <v>722</v>
      </c>
      <c r="D298" s="35" t="e">
        <f>#REF!</f>
        <v>#REF!</v>
      </c>
      <c r="E298" s="35" t="e">
        <f>#REF!</f>
        <v>#REF!</v>
      </c>
      <c r="F298" s="35" t="e">
        <f>SUM(D298:E298)</f>
        <v>#REF!</v>
      </c>
      <c r="G298" s="35">
        <v>0</v>
      </c>
      <c r="H298" s="178">
        <v>0</v>
      </c>
      <c r="I298" s="35">
        <f>SUM(G298:H298)</f>
        <v>0</v>
      </c>
      <c r="J298" s="177" t="s">
        <v>595</v>
      </c>
      <c r="O298" s="175"/>
    </row>
    <row r="299" spans="1:15" ht="12.75">
      <c r="A299" s="176" t="s">
        <v>679</v>
      </c>
      <c r="D299" s="35" t="e">
        <f>#REF!</f>
        <v>#REF!</v>
      </c>
      <c r="E299" s="35" t="e">
        <f>#REF!</f>
        <v>#REF!</v>
      </c>
      <c r="F299" s="35" t="e">
        <f>SUM(D299:E299)</f>
        <v>#REF!</v>
      </c>
      <c r="G299" s="35">
        <v>0</v>
      </c>
      <c r="H299" s="178">
        <v>0</v>
      </c>
      <c r="I299" s="35">
        <f>SUM(G299:H299)</f>
        <v>0</v>
      </c>
      <c r="J299" s="177" t="s">
        <v>595</v>
      </c>
      <c r="O299" s="175"/>
    </row>
    <row r="300" spans="4:15" ht="12.75">
      <c r="D300" s="35" t="s">
        <v>595</v>
      </c>
      <c r="E300" s="35" t="s">
        <v>595</v>
      </c>
      <c r="F300" s="35" t="s">
        <v>595</v>
      </c>
      <c r="G300" s="35" t="s">
        <v>595</v>
      </c>
      <c r="H300" s="179" t="s">
        <v>595</v>
      </c>
      <c r="I300" s="35" t="s">
        <v>595</v>
      </c>
      <c r="J300" s="177" t="s">
        <v>595</v>
      </c>
      <c r="O300" s="175"/>
    </row>
    <row r="301" spans="1:15" ht="12.75">
      <c r="A301" s="180" t="s">
        <v>268</v>
      </c>
      <c r="D301" s="182" t="e">
        <f aca="true" t="shared" si="44" ref="D301:I301">SUM(D297:D299)</f>
        <v>#REF!</v>
      </c>
      <c r="E301" s="182" t="e">
        <f t="shared" si="44"/>
        <v>#REF!</v>
      </c>
      <c r="F301" s="182" t="e">
        <f t="shared" si="44"/>
        <v>#REF!</v>
      </c>
      <c r="G301" s="182">
        <f t="shared" si="44"/>
        <v>1746300</v>
      </c>
      <c r="H301" s="182">
        <f t="shared" si="44"/>
        <v>0</v>
      </c>
      <c r="I301" s="182">
        <f t="shared" si="44"/>
        <v>1746300</v>
      </c>
      <c r="J301" s="177" t="s">
        <v>595</v>
      </c>
      <c r="O301" s="175"/>
    </row>
    <row r="302" spans="4:15" ht="12.75">
      <c r="D302" s="35" t="s">
        <v>595</v>
      </c>
      <c r="E302" s="35" t="s">
        <v>595</v>
      </c>
      <c r="F302" s="35"/>
      <c r="G302" s="35" t="s">
        <v>595</v>
      </c>
      <c r="H302" s="179" t="s">
        <v>595</v>
      </c>
      <c r="I302" s="35"/>
      <c r="J302" s="177" t="s">
        <v>595</v>
      </c>
      <c r="O302" s="175"/>
    </row>
    <row r="303" spans="1:15" ht="12.75">
      <c r="A303" s="168">
        <v>72.0004</v>
      </c>
      <c r="C303" s="168" t="s">
        <v>39</v>
      </c>
      <c r="D303" s="35"/>
      <c r="E303" s="183"/>
      <c r="F303" s="183"/>
      <c r="G303" s="35"/>
      <c r="H303" s="179"/>
      <c r="I303" s="35"/>
      <c r="J303" s="177" t="s">
        <v>595</v>
      </c>
      <c r="O303" s="175"/>
    </row>
    <row r="304" spans="1:15" ht="12.75">
      <c r="A304" s="176" t="s">
        <v>40</v>
      </c>
      <c r="D304" s="35" t="e">
        <f>#REF!</f>
        <v>#REF!</v>
      </c>
      <c r="E304" s="35">
        <v>0</v>
      </c>
      <c r="F304" s="35" t="e">
        <f aca="true" t="shared" si="45" ref="F304:F310">SUM(D304:E304)</f>
        <v>#REF!</v>
      </c>
      <c r="G304" s="143">
        <v>125887</v>
      </c>
      <c r="H304" s="178">
        <v>0</v>
      </c>
      <c r="I304" s="35">
        <f aca="true" t="shared" si="46" ref="I304:I309">SUM(G304:H304)</f>
        <v>125887</v>
      </c>
      <c r="J304" s="177" t="s">
        <v>595</v>
      </c>
      <c r="O304" s="175"/>
    </row>
    <row r="305" spans="1:15" ht="12.75">
      <c r="A305" s="176" t="s">
        <v>709</v>
      </c>
      <c r="D305" s="35" t="e">
        <f>#REF!</f>
        <v>#REF!</v>
      </c>
      <c r="E305" s="35">
        <v>0</v>
      </c>
      <c r="F305" s="35" t="e">
        <f t="shared" si="45"/>
        <v>#REF!</v>
      </c>
      <c r="G305" s="143">
        <v>1850</v>
      </c>
      <c r="H305" s="178">
        <v>0</v>
      </c>
      <c r="I305" s="35">
        <f t="shared" si="46"/>
        <v>1850</v>
      </c>
      <c r="J305" s="177" t="s">
        <v>595</v>
      </c>
      <c r="O305" s="175"/>
    </row>
    <row r="306" spans="1:15" ht="12.75">
      <c r="A306" s="176" t="s">
        <v>485</v>
      </c>
      <c r="D306" s="35" t="e">
        <f>#REF!</f>
        <v>#REF!</v>
      </c>
      <c r="E306" s="35">
        <v>0</v>
      </c>
      <c r="F306" s="35" t="e">
        <f t="shared" si="45"/>
        <v>#REF!</v>
      </c>
      <c r="G306" s="143">
        <v>40156</v>
      </c>
      <c r="H306" s="178">
        <v>0</v>
      </c>
      <c r="I306" s="35">
        <f t="shared" si="46"/>
        <v>40156</v>
      </c>
      <c r="J306" s="177" t="s">
        <v>595</v>
      </c>
      <c r="O306" s="175"/>
    </row>
    <row r="307" spans="1:15" ht="12.75">
      <c r="A307" s="176" t="s">
        <v>486</v>
      </c>
      <c r="D307" s="35" t="e">
        <f>#REF!</f>
        <v>#REF!</v>
      </c>
      <c r="E307" s="35">
        <v>0</v>
      </c>
      <c r="F307" s="35" t="e">
        <f t="shared" si="45"/>
        <v>#REF!</v>
      </c>
      <c r="G307" s="143">
        <v>0</v>
      </c>
      <c r="H307" s="178">
        <v>0</v>
      </c>
      <c r="I307" s="35">
        <f t="shared" si="46"/>
        <v>0</v>
      </c>
      <c r="J307" s="177" t="s">
        <v>595</v>
      </c>
      <c r="O307" s="175"/>
    </row>
    <row r="308" spans="1:15" ht="12.75">
      <c r="A308" s="176" t="s">
        <v>665</v>
      </c>
      <c r="D308" s="35" t="e">
        <f>#REF!</f>
        <v>#REF!</v>
      </c>
      <c r="E308" s="35" t="e">
        <f>#REF!</f>
        <v>#REF!</v>
      </c>
      <c r="F308" s="35" t="e">
        <f t="shared" si="45"/>
        <v>#REF!</v>
      </c>
      <c r="G308" s="143">
        <v>0</v>
      </c>
      <c r="H308" s="178">
        <v>0</v>
      </c>
      <c r="I308" s="35">
        <f t="shared" si="46"/>
        <v>0</v>
      </c>
      <c r="J308" s="177" t="s">
        <v>595</v>
      </c>
      <c r="O308" s="175"/>
    </row>
    <row r="309" spans="1:15" ht="12.75">
      <c r="A309" s="176" t="s">
        <v>974</v>
      </c>
      <c r="D309" s="35" t="e">
        <f>#REF!</f>
        <v>#REF!</v>
      </c>
      <c r="E309" s="35">
        <v>0</v>
      </c>
      <c r="F309" s="35" t="e">
        <f t="shared" si="45"/>
        <v>#REF!</v>
      </c>
      <c r="G309" s="186">
        <v>0</v>
      </c>
      <c r="H309" s="178">
        <v>0</v>
      </c>
      <c r="I309" s="35">
        <f t="shared" si="46"/>
        <v>0</v>
      </c>
      <c r="J309" s="177" t="s">
        <v>595</v>
      </c>
      <c r="O309" s="175"/>
    </row>
    <row r="310" spans="4:15" ht="12.75">
      <c r="D310" s="35"/>
      <c r="E310" s="35"/>
      <c r="F310" s="35">
        <f t="shared" si="45"/>
        <v>0</v>
      </c>
      <c r="G310" s="186"/>
      <c r="H310" s="179"/>
      <c r="I310" s="127"/>
      <c r="J310" s="177" t="s">
        <v>595</v>
      </c>
      <c r="O310" s="175"/>
    </row>
    <row r="311" spans="1:15" ht="12.75">
      <c r="A311" s="180" t="s">
        <v>268</v>
      </c>
      <c r="D311" s="182" t="e">
        <f aca="true" t="shared" si="47" ref="D311:I311">SUM(D303:D309)</f>
        <v>#REF!</v>
      </c>
      <c r="E311" s="182" t="e">
        <f t="shared" si="47"/>
        <v>#REF!</v>
      </c>
      <c r="F311" s="182" t="e">
        <f t="shared" si="47"/>
        <v>#REF!</v>
      </c>
      <c r="G311" s="182">
        <f t="shared" si="47"/>
        <v>167893</v>
      </c>
      <c r="H311" s="182">
        <f t="shared" si="47"/>
        <v>0</v>
      </c>
      <c r="I311" s="182">
        <f t="shared" si="47"/>
        <v>167893</v>
      </c>
      <c r="J311" s="177" t="s">
        <v>595</v>
      </c>
      <c r="O311" s="175"/>
    </row>
    <row r="312" spans="4:15" ht="12.75">
      <c r="D312" s="35"/>
      <c r="E312" s="35"/>
      <c r="F312" s="35"/>
      <c r="G312" s="35"/>
      <c r="H312" s="179"/>
      <c r="I312" s="35"/>
      <c r="J312" s="177" t="s">
        <v>595</v>
      </c>
      <c r="O312" s="175"/>
    </row>
    <row r="313" spans="1:15" ht="12.75">
      <c r="A313" s="168">
        <v>72.0005</v>
      </c>
      <c r="C313" s="168" t="s">
        <v>684</v>
      </c>
      <c r="D313" s="183"/>
      <c r="E313" s="183"/>
      <c r="F313" s="183"/>
      <c r="G313" s="35"/>
      <c r="H313" s="179"/>
      <c r="I313" s="35"/>
      <c r="J313" s="177" t="s">
        <v>595</v>
      </c>
      <c r="O313" s="175"/>
    </row>
    <row r="314" spans="1:15" ht="12.75">
      <c r="A314" s="176" t="s">
        <v>900</v>
      </c>
      <c r="D314" s="35" t="e">
        <f>#REF!</f>
        <v>#REF!</v>
      </c>
      <c r="E314" s="35" t="e">
        <f>#REF!</f>
        <v>#REF!</v>
      </c>
      <c r="F314" s="35" t="e">
        <f aca="true" t="shared" si="48" ref="F314:F319">SUM(D314:E314)</f>
        <v>#REF!</v>
      </c>
      <c r="G314" s="35">
        <v>22613</v>
      </c>
      <c r="H314" s="178">
        <v>0</v>
      </c>
      <c r="I314" s="35">
        <f>SUM(G314:H314)</f>
        <v>22613</v>
      </c>
      <c r="J314" s="177" t="s">
        <v>595</v>
      </c>
      <c r="O314" s="175"/>
    </row>
    <row r="315" spans="1:15" ht="12.75">
      <c r="A315" s="176" t="s">
        <v>901</v>
      </c>
      <c r="D315" s="35" t="e">
        <f>#REF!</f>
        <v>#REF!</v>
      </c>
      <c r="E315" s="35" t="e">
        <f>#REF!</f>
        <v>#REF!</v>
      </c>
      <c r="F315" s="35" t="e">
        <f t="shared" si="48"/>
        <v>#REF!</v>
      </c>
      <c r="G315" s="35">
        <v>1463946.1400000001</v>
      </c>
      <c r="H315" s="178">
        <v>0</v>
      </c>
      <c r="I315" s="35">
        <f>SUM(G315:H315)</f>
        <v>1463946.1400000001</v>
      </c>
      <c r="J315" s="177" t="s">
        <v>595</v>
      </c>
      <c r="O315" s="175"/>
    </row>
    <row r="316" spans="1:15" ht="12.75">
      <c r="A316" s="176" t="s">
        <v>661</v>
      </c>
      <c r="D316" s="35" t="e">
        <f>#REF!</f>
        <v>#REF!</v>
      </c>
      <c r="E316" s="35" t="e">
        <f>#REF!</f>
        <v>#REF!</v>
      </c>
      <c r="F316" s="35" t="e">
        <f t="shared" si="48"/>
        <v>#REF!</v>
      </c>
      <c r="G316" s="35">
        <v>0</v>
      </c>
      <c r="H316" s="178">
        <v>154639</v>
      </c>
      <c r="I316" s="35">
        <f>SUM(G316:H316)</f>
        <v>154639</v>
      </c>
      <c r="J316" s="177" t="s">
        <v>595</v>
      </c>
      <c r="O316" s="175"/>
    </row>
    <row r="317" spans="1:15" ht="12.75">
      <c r="A317" s="176" t="s">
        <v>662</v>
      </c>
      <c r="D317" s="35" t="e">
        <f>#REF!</f>
        <v>#REF!</v>
      </c>
      <c r="E317" s="35" t="e">
        <f>#REF!</f>
        <v>#REF!</v>
      </c>
      <c r="F317" s="35" t="e">
        <f t="shared" si="48"/>
        <v>#REF!</v>
      </c>
      <c r="G317" s="35">
        <v>0</v>
      </c>
      <c r="H317" s="178">
        <v>0</v>
      </c>
      <c r="I317" s="35">
        <f>SUM(G317:H317)</f>
        <v>0</v>
      </c>
      <c r="J317" s="177" t="s">
        <v>595</v>
      </c>
      <c r="O317" s="175"/>
    </row>
    <row r="318" spans="1:15" ht="12.75">
      <c r="A318" s="176" t="s">
        <v>723</v>
      </c>
      <c r="D318" s="35">
        <v>0</v>
      </c>
      <c r="E318" s="35" t="e">
        <f>#REF!</f>
        <v>#REF!</v>
      </c>
      <c r="F318" s="35" t="e">
        <f t="shared" si="48"/>
        <v>#REF!</v>
      </c>
      <c r="G318" s="35">
        <v>0</v>
      </c>
      <c r="H318" s="178">
        <v>0</v>
      </c>
      <c r="I318" s="35">
        <f>SUM(G318:H318)</f>
        <v>0</v>
      </c>
      <c r="J318" s="177" t="s">
        <v>595</v>
      </c>
      <c r="O318" s="175"/>
    </row>
    <row r="319" spans="1:15" ht="12.75">
      <c r="A319" s="176"/>
      <c r="D319" s="35"/>
      <c r="E319" s="35"/>
      <c r="F319" s="35">
        <f t="shared" si="48"/>
        <v>0</v>
      </c>
      <c r="G319" s="35"/>
      <c r="H319" s="179"/>
      <c r="I319" s="35"/>
      <c r="J319" s="177" t="s">
        <v>595</v>
      </c>
      <c r="O319" s="175"/>
    </row>
    <row r="320" spans="1:15" ht="12.75">
      <c r="A320" s="180" t="s">
        <v>268</v>
      </c>
      <c r="D320" s="182" t="e">
        <f aca="true" t="shared" si="49" ref="D320:I320">SUM(D314:D318)</f>
        <v>#REF!</v>
      </c>
      <c r="E320" s="182" t="e">
        <f t="shared" si="49"/>
        <v>#REF!</v>
      </c>
      <c r="F320" s="182" t="e">
        <f t="shared" si="49"/>
        <v>#REF!</v>
      </c>
      <c r="G320" s="182">
        <f t="shared" si="49"/>
        <v>1486559.1400000001</v>
      </c>
      <c r="H320" s="182">
        <f t="shared" si="49"/>
        <v>154639</v>
      </c>
      <c r="I320" s="182">
        <f t="shared" si="49"/>
        <v>1641198.1400000001</v>
      </c>
      <c r="J320" s="177" t="s">
        <v>595</v>
      </c>
      <c r="O320" s="175"/>
    </row>
    <row r="321" spans="4:15" ht="12.75">
      <c r="D321" s="35"/>
      <c r="E321" s="35"/>
      <c r="F321" s="35"/>
      <c r="G321" s="35"/>
      <c r="H321" s="179"/>
      <c r="I321" s="35"/>
      <c r="J321" s="177" t="s">
        <v>595</v>
      </c>
      <c r="O321" s="175"/>
    </row>
    <row r="322" spans="1:15" ht="12.75">
      <c r="A322" s="168">
        <v>72.0007</v>
      </c>
      <c r="C322" s="168" t="s">
        <v>663</v>
      </c>
      <c r="D322" s="183"/>
      <c r="E322" s="183"/>
      <c r="F322" s="183"/>
      <c r="G322" s="35"/>
      <c r="H322" s="179"/>
      <c r="I322" s="35"/>
      <c r="J322" s="177" t="s">
        <v>595</v>
      </c>
      <c r="O322" s="175"/>
    </row>
    <row r="323" spans="1:15" ht="12.75">
      <c r="A323" s="114" t="s">
        <v>279</v>
      </c>
      <c r="C323" s="168"/>
      <c r="D323" s="35" t="e">
        <f>#REF!</f>
        <v>#REF!</v>
      </c>
      <c r="E323" s="143" t="e">
        <f>#REF!</f>
        <v>#REF!</v>
      </c>
      <c r="F323" s="35" t="e">
        <f>SUM(D323:E323)</f>
        <v>#REF!</v>
      </c>
      <c r="G323" s="35">
        <v>41837498</v>
      </c>
      <c r="H323" s="178">
        <v>0</v>
      </c>
      <c r="I323" s="35">
        <f>SUM(G323:H323)</f>
        <v>41837498</v>
      </c>
      <c r="J323" s="177" t="s">
        <v>595</v>
      </c>
      <c r="O323" s="175"/>
    </row>
    <row r="324" spans="1:15" ht="12.75">
      <c r="A324" s="176" t="s">
        <v>724</v>
      </c>
      <c r="D324" s="35" t="e">
        <f>#REF!</f>
        <v>#REF!</v>
      </c>
      <c r="E324" s="35">
        <v>0</v>
      </c>
      <c r="F324" s="35" t="e">
        <f>SUM(D324:E324)</f>
        <v>#REF!</v>
      </c>
      <c r="G324" s="35">
        <v>0</v>
      </c>
      <c r="H324" s="178">
        <v>0</v>
      </c>
      <c r="I324" s="35">
        <f>SUM(G324:H324)</f>
        <v>0</v>
      </c>
      <c r="J324" s="177" t="s">
        <v>595</v>
      </c>
      <c r="O324" s="175"/>
    </row>
    <row r="325" spans="1:15" ht="12.75">
      <c r="A325" s="176" t="s">
        <v>582</v>
      </c>
      <c r="D325" s="35" t="e">
        <f>#REF!</f>
        <v>#REF!</v>
      </c>
      <c r="E325" s="35" t="e">
        <f>#REF!</f>
        <v>#REF!</v>
      </c>
      <c r="F325" s="35" t="e">
        <f>SUM(D325:E325)</f>
        <v>#REF!</v>
      </c>
      <c r="G325" s="35">
        <v>0</v>
      </c>
      <c r="H325" s="178">
        <v>0</v>
      </c>
      <c r="I325" s="35">
        <f>SUM(G325:H325)</f>
        <v>0</v>
      </c>
      <c r="J325" s="177" t="s">
        <v>595</v>
      </c>
      <c r="O325" s="175"/>
    </row>
    <row r="326" spans="1:15" ht="12.75">
      <c r="A326" s="176" t="s">
        <v>190</v>
      </c>
      <c r="D326" s="35" t="e">
        <f>#REF!</f>
        <v>#REF!</v>
      </c>
      <c r="E326" s="35">
        <v>0</v>
      </c>
      <c r="F326" s="35" t="e">
        <f>SUM(D326:E326)</f>
        <v>#REF!</v>
      </c>
      <c r="G326" s="35">
        <v>0</v>
      </c>
      <c r="H326" s="178">
        <v>0</v>
      </c>
      <c r="I326" s="35">
        <f>SUM(G326:H326)</f>
        <v>0</v>
      </c>
      <c r="J326" s="177" t="s">
        <v>595</v>
      </c>
      <c r="O326" s="175"/>
    </row>
    <row r="327" spans="4:15" ht="12.75">
      <c r="D327" s="35"/>
      <c r="E327" s="35"/>
      <c r="F327" s="35"/>
      <c r="G327" s="35"/>
      <c r="H327" s="178"/>
      <c r="I327" s="35"/>
      <c r="J327" s="177" t="s">
        <v>595</v>
      </c>
      <c r="O327" s="175"/>
    </row>
    <row r="328" spans="1:15" ht="12.75">
      <c r="A328" s="180" t="s">
        <v>268</v>
      </c>
      <c r="D328" s="36" t="e">
        <f aca="true" t="shared" si="50" ref="D328:I328">SUM(D323:D327)</f>
        <v>#REF!</v>
      </c>
      <c r="E328" s="36" t="e">
        <f t="shared" si="50"/>
        <v>#REF!</v>
      </c>
      <c r="F328" s="36" t="e">
        <f t="shared" si="50"/>
        <v>#REF!</v>
      </c>
      <c r="G328" s="36">
        <f t="shared" si="50"/>
        <v>41837498</v>
      </c>
      <c r="H328" s="36">
        <f t="shared" si="50"/>
        <v>0</v>
      </c>
      <c r="I328" s="36">
        <f t="shared" si="50"/>
        <v>41837498</v>
      </c>
      <c r="J328" s="177" t="s">
        <v>595</v>
      </c>
      <c r="O328" s="175"/>
    </row>
    <row r="329" spans="4:15" ht="12.75">
      <c r="D329" s="35"/>
      <c r="E329" s="35"/>
      <c r="F329" s="35"/>
      <c r="G329" s="35"/>
      <c r="H329" s="179"/>
      <c r="I329" s="35"/>
      <c r="J329" s="177" t="s">
        <v>595</v>
      </c>
      <c r="O329" s="175"/>
    </row>
    <row r="330" spans="1:15" ht="12.75">
      <c r="A330" s="168">
        <v>72.0008</v>
      </c>
      <c r="C330" s="168" t="s">
        <v>664</v>
      </c>
      <c r="D330" s="183"/>
      <c r="E330" s="183"/>
      <c r="F330" s="183"/>
      <c r="G330" s="35"/>
      <c r="H330" s="179"/>
      <c r="I330" s="35"/>
      <c r="J330" s="177" t="s">
        <v>595</v>
      </c>
      <c r="O330" s="175"/>
    </row>
    <row r="331" spans="1:15" ht="12.75">
      <c r="A331" s="176" t="s">
        <v>238</v>
      </c>
      <c r="D331" s="35" t="e">
        <f>#REF!</f>
        <v>#REF!</v>
      </c>
      <c r="E331" s="35" t="e">
        <f>#REF!</f>
        <v>#REF!</v>
      </c>
      <c r="F331" s="35" t="e">
        <f aca="true" t="shared" si="51" ref="F331:F337">SUM(D331:E331)</f>
        <v>#REF!</v>
      </c>
      <c r="G331" s="35">
        <v>5864391</v>
      </c>
      <c r="H331" s="178">
        <v>804638</v>
      </c>
      <c r="I331" s="35">
        <f aca="true" t="shared" si="52" ref="I331:I336">SUM(G331:H331)</f>
        <v>6669029</v>
      </c>
      <c r="J331" s="177" t="s">
        <v>595</v>
      </c>
      <c r="O331" s="175"/>
    </row>
    <row r="332" spans="1:15" ht="12.75">
      <c r="A332" s="176" t="s">
        <v>423</v>
      </c>
      <c r="D332" s="35" t="e">
        <f>#REF!</f>
        <v>#REF!</v>
      </c>
      <c r="E332" s="35" t="e">
        <f>#REF!</f>
        <v>#REF!</v>
      </c>
      <c r="F332" s="35" t="e">
        <f t="shared" si="51"/>
        <v>#REF!</v>
      </c>
      <c r="G332" s="35">
        <v>0</v>
      </c>
      <c r="H332" s="178">
        <v>342891</v>
      </c>
      <c r="I332" s="35">
        <f t="shared" si="52"/>
        <v>342891</v>
      </c>
      <c r="J332" s="177" t="s">
        <v>595</v>
      </c>
      <c r="O332" s="175"/>
    </row>
    <row r="333" spans="1:15" ht="12.75">
      <c r="A333" s="176" t="s">
        <v>610</v>
      </c>
      <c r="D333" s="35" t="e">
        <f>#REF!</f>
        <v>#REF!</v>
      </c>
      <c r="E333" s="35" t="e">
        <f>#REF!</f>
        <v>#REF!</v>
      </c>
      <c r="F333" s="35" t="e">
        <f t="shared" si="51"/>
        <v>#REF!</v>
      </c>
      <c r="G333" s="35">
        <v>42813</v>
      </c>
      <c r="H333" s="178">
        <v>256065</v>
      </c>
      <c r="I333" s="35">
        <f t="shared" si="52"/>
        <v>298878</v>
      </c>
      <c r="J333" s="177" t="s">
        <v>595</v>
      </c>
      <c r="O333" s="175"/>
    </row>
    <row r="334" spans="1:15" ht="12.75">
      <c r="A334" s="176" t="e">
        <f>#REF!</f>
        <v>#REF!</v>
      </c>
      <c r="D334" s="35" t="e">
        <f>#REF!</f>
        <v>#REF!</v>
      </c>
      <c r="E334" s="35"/>
      <c r="F334" s="35" t="e">
        <f t="shared" si="51"/>
        <v>#REF!</v>
      </c>
      <c r="G334" s="35">
        <v>20000</v>
      </c>
      <c r="H334" s="178"/>
      <c r="I334" s="35">
        <f t="shared" si="52"/>
        <v>20000</v>
      </c>
      <c r="J334" s="177"/>
      <c r="O334" s="175"/>
    </row>
    <row r="335" spans="1:15" ht="12.75">
      <c r="A335" s="176" t="s">
        <v>1071</v>
      </c>
      <c r="D335" s="35" t="e">
        <f>#REF!</f>
        <v>#REF!</v>
      </c>
      <c r="E335" s="35" t="e">
        <f>#REF!</f>
        <v>#REF!</v>
      </c>
      <c r="F335" s="35" t="e">
        <f t="shared" si="51"/>
        <v>#REF!</v>
      </c>
      <c r="G335" s="35">
        <v>0</v>
      </c>
      <c r="H335" s="178">
        <v>0</v>
      </c>
      <c r="I335" s="35">
        <f t="shared" si="52"/>
        <v>0</v>
      </c>
      <c r="J335" s="177" t="s">
        <v>595</v>
      </c>
      <c r="O335" s="175"/>
    </row>
    <row r="336" spans="1:15" ht="12.75">
      <c r="A336" s="40" t="s">
        <v>686</v>
      </c>
      <c r="D336" s="35" t="e">
        <f>#REF!</f>
        <v>#REF!</v>
      </c>
      <c r="E336" s="35" t="e">
        <f>#REF!</f>
        <v>#REF!</v>
      </c>
      <c r="F336" s="35" t="e">
        <f t="shared" si="51"/>
        <v>#REF!</v>
      </c>
      <c r="G336" s="35">
        <v>0</v>
      </c>
      <c r="H336" s="178">
        <v>58682</v>
      </c>
      <c r="I336" s="35">
        <f t="shared" si="52"/>
        <v>58682</v>
      </c>
      <c r="J336" s="177"/>
      <c r="O336" s="175"/>
    </row>
    <row r="337" spans="1:15" ht="12.75">
      <c r="A337" s="176"/>
      <c r="D337" s="35"/>
      <c r="E337" s="35"/>
      <c r="F337" s="35">
        <f t="shared" si="51"/>
        <v>0</v>
      </c>
      <c r="G337" s="35"/>
      <c r="H337" s="179"/>
      <c r="I337" s="35"/>
      <c r="J337" s="177" t="s">
        <v>595</v>
      </c>
      <c r="O337" s="175"/>
    </row>
    <row r="338" spans="1:15" ht="12.75">
      <c r="A338" s="180" t="s">
        <v>268</v>
      </c>
      <c r="D338" s="182" t="e">
        <f aca="true" t="shared" si="53" ref="D338:I338">SUM(D331:D337)</f>
        <v>#REF!</v>
      </c>
      <c r="E338" s="182" t="e">
        <f t="shared" si="53"/>
        <v>#REF!</v>
      </c>
      <c r="F338" s="182" t="e">
        <f t="shared" si="53"/>
        <v>#REF!</v>
      </c>
      <c r="G338" s="182">
        <f t="shared" si="53"/>
        <v>5927204</v>
      </c>
      <c r="H338" s="182">
        <f t="shared" si="53"/>
        <v>1462276</v>
      </c>
      <c r="I338" s="182">
        <f t="shared" si="53"/>
        <v>7389480</v>
      </c>
      <c r="J338" s="177" t="s">
        <v>595</v>
      </c>
      <c r="O338" s="175"/>
    </row>
    <row r="339" spans="4:15" ht="12.75">
      <c r="D339" s="35"/>
      <c r="E339" s="35"/>
      <c r="F339" s="35"/>
      <c r="G339" s="35"/>
      <c r="H339" s="179"/>
      <c r="I339" s="35"/>
      <c r="J339" s="177" t="s">
        <v>595</v>
      </c>
      <c r="O339" s="175"/>
    </row>
    <row r="340" spans="1:15" ht="12.75">
      <c r="A340" s="168">
        <v>72.0009</v>
      </c>
      <c r="C340" s="168" t="s">
        <v>338</v>
      </c>
      <c r="D340" s="183"/>
      <c r="E340" s="183"/>
      <c r="F340" s="183"/>
      <c r="G340" s="35"/>
      <c r="H340" s="179"/>
      <c r="I340" s="35"/>
      <c r="J340" s="177" t="s">
        <v>595</v>
      </c>
      <c r="O340" s="175"/>
    </row>
    <row r="341" spans="1:15" ht="12.75">
      <c r="A341" s="176" t="s">
        <v>378</v>
      </c>
      <c r="D341" s="35" t="e">
        <f>#REF!</f>
        <v>#REF!</v>
      </c>
      <c r="E341" s="35">
        <v>0</v>
      </c>
      <c r="F341" s="35" t="e">
        <f>SUM(D341:E341)</f>
        <v>#REF!</v>
      </c>
      <c r="G341" s="143">
        <v>0</v>
      </c>
      <c r="H341" s="178">
        <v>0</v>
      </c>
      <c r="I341" s="35">
        <f>SUM(G341:H341)</f>
        <v>0</v>
      </c>
      <c r="J341" s="177" t="s">
        <v>595</v>
      </c>
      <c r="O341" s="175"/>
    </row>
    <row r="342" spans="1:15" ht="12.75">
      <c r="A342" s="176" t="s">
        <v>427</v>
      </c>
      <c r="D342" s="35" t="e">
        <f>#REF!</f>
        <v>#REF!</v>
      </c>
      <c r="E342" s="35">
        <v>0</v>
      </c>
      <c r="F342" s="35" t="e">
        <f>SUM(D342:E342)</f>
        <v>#REF!</v>
      </c>
      <c r="G342" s="143">
        <v>26480</v>
      </c>
      <c r="H342" s="178">
        <v>0</v>
      </c>
      <c r="I342" s="35">
        <f>SUM(G342:H342)</f>
        <v>26480</v>
      </c>
      <c r="J342" s="177" t="s">
        <v>595</v>
      </c>
      <c r="O342" s="175"/>
    </row>
    <row r="343" spans="1:15" ht="12.75">
      <c r="A343" s="176" t="s">
        <v>217</v>
      </c>
      <c r="D343" s="35" t="e">
        <f>#REF!</f>
        <v>#REF!</v>
      </c>
      <c r="E343" s="35">
        <v>0</v>
      </c>
      <c r="F343" s="35" t="e">
        <f>SUM(D343:E343)</f>
        <v>#REF!</v>
      </c>
      <c r="G343" s="143">
        <v>42969</v>
      </c>
      <c r="H343" s="178">
        <v>0</v>
      </c>
      <c r="I343" s="35">
        <f>SUM(G343:H343)</f>
        <v>42969</v>
      </c>
      <c r="J343" s="177" t="s">
        <v>595</v>
      </c>
      <c r="O343" s="175"/>
    </row>
    <row r="344" spans="4:15" ht="12.75">
      <c r="D344" s="35"/>
      <c r="E344" s="35"/>
      <c r="F344" s="35"/>
      <c r="G344" s="35"/>
      <c r="H344" s="178"/>
      <c r="I344" s="35"/>
      <c r="J344" s="177" t="s">
        <v>595</v>
      </c>
      <c r="O344" s="175"/>
    </row>
    <row r="345" spans="1:15" ht="12.75">
      <c r="A345" s="180" t="s">
        <v>268</v>
      </c>
      <c r="D345" s="182" t="e">
        <f aca="true" t="shared" si="54" ref="D345:I345">SUM(D341:D343)</f>
        <v>#REF!</v>
      </c>
      <c r="E345" s="182">
        <f t="shared" si="54"/>
        <v>0</v>
      </c>
      <c r="F345" s="182" t="e">
        <f t="shared" si="54"/>
        <v>#REF!</v>
      </c>
      <c r="G345" s="182">
        <f t="shared" si="54"/>
        <v>69449</v>
      </c>
      <c r="H345" s="182">
        <f t="shared" si="54"/>
        <v>0</v>
      </c>
      <c r="I345" s="182">
        <f t="shared" si="54"/>
        <v>69449</v>
      </c>
      <c r="J345" s="177" t="s">
        <v>595</v>
      </c>
      <c r="O345" s="175"/>
    </row>
    <row r="346" spans="4:15" ht="12.75">
      <c r="D346" s="35"/>
      <c r="E346" s="35"/>
      <c r="F346" s="35"/>
      <c r="G346" s="35"/>
      <c r="H346" s="179"/>
      <c r="I346" s="35"/>
      <c r="J346" s="177" t="s">
        <v>595</v>
      </c>
      <c r="O346" s="175"/>
    </row>
    <row r="347" spans="1:15" ht="12.75">
      <c r="A347" s="168">
        <v>72.0011</v>
      </c>
      <c r="C347" s="168" t="s">
        <v>218</v>
      </c>
      <c r="D347" s="183"/>
      <c r="E347" s="183"/>
      <c r="F347" s="183"/>
      <c r="G347" s="35"/>
      <c r="H347" s="179"/>
      <c r="I347" s="35"/>
      <c r="J347" s="177" t="s">
        <v>595</v>
      </c>
      <c r="O347" s="175"/>
    </row>
    <row r="348" spans="1:15" ht="12.75">
      <c r="A348" s="176" t="s">
        <v>219</v>
      </c>
      <c r="D348" s="35">
        <v>0</v>
      </c>
      <c r="E348" s="35">
        <v>0</v>
      </c>
      <c r="F348" s="35">
        <v>0</v>
      </c>
      <c r="G348" s="35">
        <v>0</v>
      </c>
      <c r="H348" s="178">
        <v>0</v>
      </c>
      <c r="I348" s="35">
        <f>SUM(G348:H348)</f>
        <v>0</v>
      </c>
      <c r="J348" s="177" t="s">
        <v>595</v>
      </c>
      <c r="O348" s="175"/>
    </row>
    <row r="349" spans="4:15" ht="12.75">
      <c r="D349" s="35"/>
      <c r="E349" s="35"/>
      <c r="F349" s="35"/>
      <c r="G349" s="35"/>
      <c r="H349" s="179"/>
      <c r="I349" s="35"/>
      <c r="J349" s="177" t="s">
        <v>595</v>
      </c>
      <c r="O349" s="175"/>
    </row>
    <row r="350" spans="1:15" ht="12.75">
      <c r="A350" s="180" t="s">
        <v>268</v>
      </c>
      <c r="D350" s="131">
        <f aca="true" t="shared" si="55" ref="D350:I350">SUM(D348:D348)</f>
        <v>0</v>
      </c>
      <c r="E350" s="131">
        <f t="shared" si="55"/>
        <v>0</v>
      </c>
      <c r="F350" s="131">
        <f t="shared" si="55"/>
        <v>0</v>
      </c>
      <c r="G350" s="131">
        <f t="shared" si="55"/>
        <v>0</v>
      </c>
      <c r="H350" s="131">
        <f t="shared" si="55"/>
        <v>0</v>
      </c>
      <c r="I350" s="131">
        <f t="shared" si="55"/>
        <v>0</v>
      </c>
      <c r="J350" s="177" t="s">
        <v>595</v>
      </c>
      <c r="O350" s="175"/>
    </row>
    <row r="351" spans="4:15" ht="12.75">
      <c r="D351" s="35"/>
      <c r="E351" s="35"/>
      <c r="F351" s="35"/>
      <c r="G351" s="35"/>
      <c r="H351" s="179"/>
      <c r="I351" s="35"/>
      <c r="J351" s="177" t="s">
        <v>595</v>
      </c>
      <c r="O351" s="175"/>
    </row>
    <row r="352" spans="1:15" ht="12.75">
      <c r="A352" s="168">
        <v>72.0013</v>
      </c>
      <c r="C352" s="168" t="s">
        <v>220</v>
      </c>
      <c r="D352" s="183"/>
      <c r="E352" s="183"/>
      <c r="F352" s="183"/>
      <c r="G352" s="35"/>
      <c r="H352" s="179"/>
      <c r="I352" s="35"/>
      <c r="J352" s="177" t="s">
        <v>595</v>
      </c>
      <c r="O352" s="175"/>
    </row>
    <row r="353" spans="1:15" ht="12.75">
      <c r="A353" s="176" t="s">
        <v>473</v>
      </c>
      <c r="C353" s="168"/>
      <c r="D353" s="143" t="e">
        <f>#REF!</f>
        <v>#REF!</v>
      </c>
      <c r="E353" s="143">
        <v>0</v>
      </c>
      <c r="F353" s="35" t="e">
        <f>SUM(D353:E353)</f>
        <v>#REF!</v>
      </c>
      <c r="G353" s="35">
        <v>0</v>
      </c>
      <c r="H353" s="178">
        <v>0</v>
      </c>
      <c r="I353" s="35">
        <f aca="true" t="shared" si="56" ref="I353:I359">SUM(G353:H353)</f>
        <v>0</v>
      </c>
      <c r="J353" s="177" t="s">
        <v>595</v>
      </c>
      <c r="O353" s="175"/>
    </row>
    <row r="354" spans="1:15" ht="12.75">
      <c r="A354" s="176" t="s">
        <v>221</v>
      </c>
      <c r="D354" s="35" t="e">
        <f>#REF!</f>
        <v>#REF!</v>
      </c>
      <c r="E354" s="35">
        <v>0</v>
      </c>
      <c r="F354" s="35" t="e">
        <f>SUM(D354:E354)</f>
        <v>#REF!</v>
      </c>
      <c r="G354" s="143">
        <v>0</v>
      </c>
      <c r="H354" s="178">
        <v>82750</v>
      </c>
      <c r="I354" s="35">
        <f t="shared" si="56"/>
        <v>82750</v>
      </c>
      <c r="J354" s="177" t="s">
        <v>595</v>
      </c>
      <c r="O354" s="175"/>
    </row>
    <row r="355" spans="1:15" ht="12.75">
      <c r="A355" s="176" t="e">
        <f>#REF!</f>
        <v>#REF!</v>
      </c>
      <c r="D355" s="35" t="e">
        <f>#REF!</f>
        <v>#REF!</v>
      </c>
      <c r="E355" s="35">
        <v>0</v>
      </c>
      <c r="F355" s="35" t="e">
        <f aca="true" t="shared" si="57" ref="F355:F360">SUM(D355:E355)</f>
        <v>#REF!</v>
      </c>
      <c r="G355" s="143">
        <v>223762</v>
      </c>
      <c r="H355" s="178">
        <v>0</v>
      </c>
      <c r="I355" s="35">
        <f t="shared" si="56"/>
        <v>223762</v>
      </c>
      <c r="J355" s="177"/>
      <c r="O355" s="175"/>
    </row>
    <row r="356" spans="1:15" ht="12.75">
      <c r="A356" s="176" t="e">
        <f>#REF!</f>
        <v>#REF!</v>
      </c>
      <c r="D356" s="35" t="e">
        <f>#REF!</f>
        <v>#REF!</v>
      </c>
      <c r="E356" s="35">
        <v>0</v>
      </c>
      <c r="F356" s="35" t="e">
        <f t="shared" si="57"/>
        <v>#REF!</v>
      </c>
      <c r="G356" s="143">
        <v>1313673</v>
      </c>
      <c r="H356" s="178">
        <v>0</v>
      </c>
      <c r="I356" s="35">
        <f t="shared" si="56"/>
        <v>1313673</v>
      </c>
      <c r="J356" s="177"/>
      <c r="O356" s="175"/>
    </row>
    <row r="357" spans="1:15" ht="12.75">
      <c r="A357" s="176" t="e">
        <f>#REF!</f>
        <v>#REF!</v>
      </c>
      <c r="D357" s="35" t="e">
        <f>#REF!</f>
        <v>#REF!</v>
      </c>
      <c r="E357" s="35">
        <v>0</v>
      </c>
      <c r="F357" s="35" t="e">
        <f t="shared" si="57"/>
        <v>#REF!</v>
      </c>
      <c r="G357" s="143">
        <v>677459</v>
      </c>
      <c r="H357" s="178">
        <v>0</v>
      </c>
      <c r="I357" s="35">
        <f t="shared" si="56"/>
        <v>677459</v>
      </c>
      <c r="J357" s="177"/>
      <c r="O357" s="175"/>
    </row>
    <row r="358" spans="1:15" ht="12.75">
      <c r="A358" s="176" t="s">
        <v>507</v>
      </c>
      <c r="D358" s="35" t="e">
        <f>#REF!</f>
        <v>#REF!</v>
      </c>
      <c r="E358" s="35">
        <v>0</v>
      </c>
      <c r="F358" s="35" t="e">
        <f t="shared" si="57"/>
        <v>#REF!</v>
      </c>
      <c r="G358" s="143">
        <v>255368</v>
      </c>
      <c r="H358" s="178">
        <v>0</v>
      </c>
      <c r="I358" s="35">
        <f t="shared" si="56"/>
        <v>255368</v>
      </c>
      <c r="J358" s="177" t="s">
        <v>595</v>
      </c>
      <c r="O358" s="175"/>
    </row>
    <row r="359" spans="1:15" ht="12.75">
      <c r="A359" s="176" t="s">
        <v>929</v>
      </c>
      <c r="D359" s="35" t="e">
        <f>#REF!</f>
        <v>#REF!</v>
      </c>
      <c r="E359" s="35">
        <v>0</v>
      </c>
      <c r="F359" s="35" t="e">
        <f t="shared" si="57"/>
        <v>#REF!</v>
      </c>
      <c r="G359" s="143">
        <v>0</v>
      </c>
      <c r="H359" s="178">
        <v>0</v>
      </c>
      <c r="I359" s="35">
        <f t="shared" si="56"/>
        <v>0</v>
      </c>
      <c r="J359" s="177" t="s">
        <v>595</v>
      </c>
      <c r="O359" s="175"/>
    </row>
    <row r="360" spans="4:15" ht="12.75">
      <c r="D360" s="35"/>
      <c r="E360" s="35"/>
      <c r="F360" s="35">
        <f t="shared" si="57"/>
        <v>0</v>
      </c>
      <c r="G360" s="35"/>
      <c r="H360" s="178"/>
      <c r="I360" s="35"/>
      <c r="J360" s="177" t="s">
        <v>595</v>
      </c>
      <c r="O360" s="175"/>
    </row>
    <row r="361" spans="1:15" ht="12.75">
      <c r="A361" s="180" t="s">
        <v>268</v>
      </c>
      <c r="D361" s="36" t="e">
        <f aca="true" t="shared" si="58" ref="D361:I361">SUM(D353:D360)</f>
        <v>#REF!</v>
      </c>
      <c r="E361" s="36">
        <f t="shared" si="58"/>
        <v>0</v>
      </c>
      <c r="F361" s="36" t="e">
        <f t="shared" si="58"/>
        <v>#REF!</v>
      </c>
      <c r="G361" s="36">
        <f t="shared" si="58"/>
        <v>2470262</v>
      </c>
      <c r="H361" s="36">
        <f t="shared" si="58"/>
        <v>82750</v>
      </c>
      <c r="I361" s="36">
        <f t="shared" si="58"/>
        <v>2553012</v>
      </c>
      <c r="J361" s="177" t="s">
        <v>595</v>
      </c>
      <c r="O361" s="175"/>
    </row>
    <row r="362" spans="4:15" ht="12.75">
      <c r="D362" s="35"/>
      <c r="E362" s="35"/>
      <c r="F362" s="35"/>
      <c r="G362" s="35"/>
      <c r="H362" s="179"/>
      <c r="I362" s="35"/>
      <c r="J362" s="177" t="s">
        <v>595</v>
      </c>
      <c r="O362" s="175"/>
    </row>
    <row r="363" spans="1:15" ht="12.75">
      <c r="A363" s="168">
        <v>72.0014</v>
      </c>
      <c r="C363" s="168" t="s">
        <v>444</v>
      </c>
      <c r="D363" s="183"/>
      <c r="E363" s="183"/>
      <c r="F363" s="183"/>
      <c r="G363" s="35"/>
      <c r="H363" s="179"/>
      <c r="I363" s="35"/>
      <c r="J363" s="177" t="s">
        <v>595</v>
      </c>
      <c r="O363" s="175"/>
    </row>
    <row r="364" spans="1:15" ht="12.75">
      <c r="A364" s="176" t="s">
        <v>729</v>
      </c>
      <c r="D364" s="35" t="e">
        <f>#REF!</f>
        <v>#REF!</v>
      </c>
      <c r="E364" s="35" t="e">
        <f>#REF!</f>
        <v>#REF!</v>
      </c>
      <c r="F364" s="35" t="e">
        <f>SUM(D364:E364)</f>
        <v>#REF!</v>
      </c>
      <c r="G364" s="35">
        <v>472741</v>
      </c>
      <c r="H364" s="178">
        <v>0</v>
      </c>
      <c r="I364" s="35">
        <f>SUM(G364:H364)</f>
        <v>472741</v>
      </c>
      <c r="J364" s="177" t="s">
        <v>595</v>
      </c>
      <c r="O364" s="175"/>
    </row>
    <row r="365" spans="1:15" ht="12.75">
      <c r="A365" s="176" t="s">
        <v>730</v>
      </c>
      <c r="D365" s="35" t="e">
        <f>#REF!</f>
        <v>#REF!</v>
      </c>
      <c r="E365" s="35" t="e">
        <f>#REF!</f>
        <v>#REF!</v>
      </c>
      <c r="F365" s="35" t="e">
        <f>SUM(D365:E365)</f>
        <v>#REF!</v>
      </c>
      <c r="G365" s="35">
        <v>98719</v>
      </c>
      <c r="H365" s="178">
        <v>0</v>
      </c>
      <c r="I365" s="35">
        <f>SUM(G365:H365)</f>
        <v>98719</v>
      </c>
      <c r="J365" s="177" t="s">
        <v>595</v>
      </c>
      <c r="O365" s="175"/>
    </row>
    <row r="366" spans="1:15" ht="12.75">
      <c r="A366" s="176" t="s">
        <v>556</v>
      </c>
      <c r="D366" s="35" t="e">
        <f>#REF!</f>
        <v>#REF!</v>
      </c>
      <c r="E366" s="35" t="e">
        <f>#REF!</f>
        <v>#REF!</v>
      </c>
      <c r="F366" s="35" t="e">
        <f>SUM(D366:E366)</f>
        <v>#REF!</v>
      </c>
      <c r="G366" s="35">
        <v>91529</v>
      </c>
      <c r="H366" s="178">
        <v>0</v>
      </c>
      <c r="I366" s="35">
        <f>SUM(G366:H366)</f>
        <v>91529</v>
      </c>
      <c r="J366" s="177" t="s">
        <v>595</v>
      </c>
      <c r="O366" s="175"/>
    </row>
    <row r="367" spans="1:15" ht="12.75">
      <c r="A367" s="176" t="s">
        <v>969</v>
      </c>
      <c r="D367" s="35" t="e">
        <f>#REF!</f>
        <v>#REF!</v>
      </c>
      <c r="E367" s="35" t="e">
        <f>#REF!</f>
        <v>#REF!</v>
      </c>
      <c r="F367" s="35" t="e">
        <f>SUM(D367:E367)</f>
        <v>#REF!</v>
      </c>
      <c r="G367" s="35">
        <v>432714</v>
      </c>
      <c r="H367" s="178">
        <v>0</v>
      </c>
      <c r="I367" s="35">
        <f>SUM(G367:H367)</f>
        <v>432714</v>
      </c>
      <c r="J367" s="177" t="s">
        <v>595</v>
      </c>
      <c r="O367" s="175"/>
    </row>
    <row r="368" spans="1:15" ht="12.75">
      <c r="A368" s="176" t="s">
        <v>804</v>
      </c>
      <c r="D368" s="35" t="e">
        <f>#REF!</f>
        <v>#REF!</v>
      </c>
      <c r="E368" s="35" t="e">
        <f>#REF!</f>
        <v>#REF!</v>
      </c>
      <c r="F368" s="35" t="e">
        <f>SUM(D368:E368)</f>
        <v>#REF!</v>
      </c>
      <c r="G368" s="35">
        <v>81120</v>
      </c>
      <c r="H368" s="178">
        <v>0</v>
      </c>
      <c r="I368" s="35">
        <f>SUM(G368:H368)</f>
        <v>81120</v>
      </c>
      <c r="J368" s="177" t="s">
        <v>595</v>
      </c>
      <c r="O368" s="175"/>
    </row>
    <row r="369" spans="4:15" ht="12.75">
      <c r="D369" s="35"/>
      <c r="E369" s="35"/>
      <c r="F369" s="35"/>
      <c r="G369" s="35"/>
      <c r="H369" s="179"/>
      <c r="I369" s="35"/>
      <c r="J369" s="177" t="s">
        <v>595</v>
      </c>
      <c r="O369" s="175"/>
    </row>
    <row r="370" spans="1:15" ht="12.75">
      <c r="A370" s="180" t="s">
        <v>268</v>
      </c>
      <c r="D370" s="36" t="e">
        <f aca="true" t="shared" si="59" ref="D370:I370">SUM(D364:D369)</f>
        <v>#REF!</v>
      </c>
      <c r="E370" s="36" t="e">
        <f t="shared" si="59"/>
        <v>#REF!</v>
      </c>
      <c r="F370" s="36" t="e">
        <f t="shared" si="59"/>
        <v>#REF!</v>
      </c>
      <c r="G370" s="36">
        <f t="shared" si="59"/>
        <v>1176823</v>
      </c>
      <c r="H370" s="36">
        <f t="shared" si="59"/>
        <v>0</v>
      </c>
      <c r="I370" s="36">
        <f t="shared" si="59"/>
        <v>1176823</v>
      </c>
      <c r="J370" s="177" t="s">
        <v>595</v>
      </c>
      <c r="O370" s="175"/>
    </row>
    <row r="371" spans="3:15" ht="12.75">
      <c r="C371" s="181"/>
      <c r="D371" s="182"/>
      <c r="E371" s="182"/>
      <c r="F371" s="182"/>
      <c r="G371" s="35"/>
      <c r="H371" s="179"/>
      <c r="I371" s="131"/>
      <c r="J371" s="177" t="s">
        <v>595</v>
      </c>
      <c r="O371" s="175"/>
    </row>
    <row r="372" spans="2:15" ht="12.75">
      <c r="B372" s="114" t="s">
        <v>595</v>
      </c>
      <c r="C372" s="181"/>
      <c r="D372" s="182"/>
      <c r="E372" s="182"/>
      <c r="F372" s="182"/>
      <c r="G372" s="35"/>
      <c r="H372" s="179"/>
      <c r="I372" s="131"/>
      <c r="J372" s="177" t="s">
        <v>595</v>
      </c>
      <c r="O372" s="175"/>
    </row>
    <row r="373" spans="3:15" ht="12.75">
      <c r="C373" s="181"/>
      <c r="D373" s="182"/>
      <c r="E373" s="182"/>
      <c r="F373" s="182"/>
      <c r="G373" s="35"/>
      <c r="H373" s="179"/>
      <c r="I373" s="131"/>
      <c r="J373" s="177" t="s">
        <v>595</v>
      </c>
      <c r="O373" s="175"/>
    </row>
    <row r="374" spans="2:15" ht="12.75">
      <c r="B374" s="114" t="s">
        <v>595</v>
      </c>
      <c r="C374" s="181"/>
      <c r="D374" s="182"/>
      <c r="E374" s="182"/>
      <c r="F374" s="182"/>
      <c r="G374" s="35"/>
      <c r="H374" s="179"/>
      <c r="I374" s="131"/>
      <c r="J374" s="177" t="s">
        <v>595</v>
      </c>
      <c r="O374" s="175"/>
    </row>
    <row r="375" spans="3:15" ht="12.75">
      <c r="C375" s="181"/>
      <c r="D375" s="182" t="s">
        <v>595</v>
      </c>
      <c r="E375" s="182" t="s">
        <v>595</v>
      </c>
      <c r="F375" s="182"/>
      <c r="G375" s="182" t="s">
        <v>595</v>
      </c>
      <c r="H375" s="179" t="s">
        <v>595</v>
      </c>
      <c r="I375" s="131"/>
      <c r="J375" s="177" t="s">
        <v>595</v>
      </c>
      <c r="O375" s="175"/>
    </row>
    <row r="376" spans="4:10" ht="12.75">
      <c r="D376" s="35"/>
      <c r="E376" s="35"/>
      <c r="F376" s="182"/>
      <c r="G376" s="35"/>
      <c r="H376" s="35"/>
      <c r="I376" s="35"/>
      <c r="J376" s="177" t="s">
        <v>595</v>
      </c>
    </row>
    <row r="377" spans="1:10" ht="12.75">
      <c r="A377" s="128" t="s">
        <v>850</v>
      </c>
      <c r="D377" s="36" t="e">
        <f>D370+D361+D345+D338+D328+D320+D311+D301+D294+D282+D270+D231+D212+D188+D169+D158+D145+D112+D97+D82+D60+D34+D20+D174</f>
        <v>#REF!</v>
      </c>
      <c r="E377" s="36" t="e">
        <f>E370+E361+E345+E338+E328+E320+E311+E301+E294+E282+E270+E231+E212+E188+E169+E158+E145+E112+E97+E82+E60+E34+E20+E174</f>
        <v>#REF!</v>
      </c>
      <c r="F377" s="36" t="e">
        <f>F370+F361+F345+F338+F328+F320+F311+F301+F294+F282+F270+F231+F212+F188+F169+F158+F145+F112+F97+F82+F60+F34+F20+F174</f>
        <v>#REF!</v>
      </c>
      <c r="G377" s="36">
        <f>G370+G361+G345+G338+G328+G320+G311+G301+G294+G282+G270+G231+G212+G188+G169+G158+G145+G112+G97+G82+G60+G34+G20</f>
        <v>1660490150.6799998</v>
      </c>
      <c r="H377" s="36">
        <f>H370+H361+H345+H338+H328+H320+H311+H301+H294+H282+H270+H231+H212+H188+H169+H158+H145+H112+H97+H82+H60+H34+H20</f>
        <v>296819708.27</v>
      </c>
      <c r="I377" s="36">
        <f>I370+I361+I345+I338+I328+I320+I311+I301+I294+I282+I270+I231+I212+I188+I169+I158+I145+I112+I97+I82+I60+I34+I20</f>
        <v>1957309858.95</v>
      </c>
      <c r="J377" s="177" t="s">
        <v>595</v>
      </c>
    </row>
    <row r="378" spans="4:10" ht="12.75">
      <c r="D378" s="35" t="s">
        <v>595</v>
      </c>
      <c r="E378" s="35"/>
      <c r="F378" s="35"/>
      <c r="G378" s="35" t="s">
        <v>595</v>
      </c>
      <c r="H378" s="35"/>
      <c r="I378" s="35"/>
      <c r="J378" s="177" t="s">
        <v>595</v>
      </c>
    </row>
    <row r="379" spans="3:10" ht="12.75">
      <c r="C379" s="128" t="s">
        <v>501</v>
      </c>
      <c r="D379" s="35"/>
      <c r="E379" s="36" t="s">
        <v>595</v>
      </c>
      <c r="F379" s="36">
        <v>0</v>
      </c>
      <c r="G379" s="35"/>
      <c r="H379" s="35" t="s">
        <v>595</v>
      </c>
      <c r="I379" s="36">
        <v>0</v>
      </c>
      <c r="J379" s="177" t="s">
        <v>595</v>
      </c>
    </row>
    <row r="380" spans="4:10" ht="12.75">
      <c r="D380" s="35"/>
      <c r="E380" s="35"/>
      <c r="F380" s="35"/>
      <c r="G380" s="35"/>
      <c r="H380" s="35"/>
      <c r="I380" s="35"/>
      <c r="J380" s="177" t="s">
        <v>595</v>
      </c>
    </row>
    <row r="381" spans="4:10" ht="12.75">
      <c r="D381" s="35"/>
      <c r="E381" s="35"/>
      <c r="F381" s="130" t="e">
        <f>SUM(F377:F380)</f>
        <v>#REF!</v>
      </c>
      <c r="G381" s="35"/>
      <c r="H381" s="35"/>
      <c r="I381" s="130">
        <f>SUM(I377:I380)</f>
        <v>1957309858.95</v>
      </c>
      <c r="J381" s="177" t="s">
        <v>595</v>
      </c>
    </row>
    <row r="382" spans="1:9" ht="12.75">
      <c r="A382" s="114" t="s">
        <v>49</v>
      </c>
      <c r="I382" s="114" t="s">
        <v>595</v>
      </c>
    </row>
    <row r="383" spans="4:6" ht="12.75">
      <c r="D383" s="172" t="s">
        <v>595</v>
      </c>
      <c r="E383" s="174" t="s">
        <v>595</v>
      </c>
      <c r="F383" s="174" t="s">
        <v>595</v>
      </c>
    </row>
    <row r="384" spans="4:9" ht="12.75">
      <c r="D384" s="172" t="s">
        <v>204</v>
      </c>
      <c r="E384" s="174" t="s">
        <v>358</v>
      </c>
      <c r="F384" s="174" t="s">
        <v>1011</v>
      </c>
      <c r="G384" s="172" t="s">
        <v>204</v>
      </c>
      <c r="H384" s="174" t="s">
        <v>358</v>
      </c>
      <c r="I384" s="174" t="s">
        <v>1011</v>
      </c>
    </row>
    <row r="385" spans="4:8" ht="12.75">
      <c r="D385" s="168"/>
      <c r="E385" s="172" t="s">
        <v>359</v>
      </c>
      <c r="G385" s="168"/>
      <c r="H385" s="172" t="s">
        <v>359</v>
      </c>
    </row>
    <row r="388" spans="1:7" ht="12.75">
      <c r="A388" s="169" t="s">
        <v>876</v>
      </c>
      <c r="G388" s="114" t="s">
        <v>595</v>
      </c>
    </row>
    <row r="389" spans="1:9" ht="12.75">
      <c r="A389" s="126" t="s">
        <v>649</v>
      </c>
      <c r="D389" s="35" t="e">
        <f>#REF!-E389</f>
        <v>#REF!</v>
      </c>
      <c r="E389" s="35" t="e">
        <f>#REF!+#REF!</f>
        <v>#REF!</v>
      </c>
      <c r="F389" s="35" t="e">
        <f aca="true" t="shared" si="60" ref="F389:F395">+D389+E389</f>
        <v>#REF!</v>
      </c>
      <c r="G389" s="35">
        <v>4724456</v>
      </c>
      <c r="H389" s="35">
        <v>150480</v>
      </c>
      <c r="I389" s="35">
        <f aca="true" t="shared" si="61" ref="I389:I395">SUM(G389:H389)</f>
        <v>4874936</v>
      </c>
    </row>
    <row r="390" spans="1:9" ht="12.75">
      <c r="A390" s="126" t="s">
        <v>1061</v>
      </c>
      <c r="D390" s="35" t="e">
        <f>#REF!-E390</f>
        <v>#REF!</v>
      </c>
      <c r="E390" s="35">
        <v>3000000</v>
      </c>
      <c r="F390" s="35" t="e">
        <f t="shared" si="60"/>
        <v>#REF!</v>
      </c>
      <c r="G390" s="35">
        <v>30000000</v>
      </c>
      <c r="H390" s="35">
        <v>3000000</v>
      </c>
      <c r="I390" s="35">
        <f t="shared" si="61"/>
        <v>33000000</v>
      </c>
    </row>
    <row r="391" spans="1:9" ht="12.75">
      <c r="A391" s="189" t="e">
        <f>#REF!</f>
        <v>#REF!</v>
      </c>
      <c r="D391" s="35">
        <v>0</v>
      </c>
      <c r="E391" s="35">
        <v>0</v>
      </c>
      <c r="F391" s="35">
        <f t="shared" si="60"/>
        <v>0</v>
      </c>
      <c r="G391" s="35">
        <v>1439120</v>
      </c>
      <c r="H391" s="35">
        <v>0</v>
      </c>
      <c r="I391" s="35">
        <f t="shared" si="61"/>
        <v>1439120</v>
      </c>
    </row>
    <row r="392" spans="1:9" ht="12.75">
      <c r="A392" s="126" t="s">
        <v>748</v>
      </c>
      <c r="D392" s="35" t="e">
        <f>#REF!-E392</f>
        <v>#REF!</v>
      </c>
      <c r="E392" s="35" t="e">
        <f>#REF!+#REF!</f>
        <v>#REF!</v>
      </c>
      <c r="F392" s="35" t="e">
        <f t="shared" si="60"/>
        <v>#REF!</v>
      </c>
      <c r="G392" s="35">
        <v>1022067</v>
      </c>
      <c r="H392" s="35">
        <v>10560</v>
      </c>
      <c r="I392" s="35">
        <f t="shared" si="61"/>
        <v>1032627</v>
      </c>
    </row>
    <row r="393" spans="1:9" ht="12.75">
      <c r="A393" s="126" t="s">
        <v>240</v>
      </c>
      <c r="D393" s="35" t="e">
        <f>#REF!-E393</f>
        <v>#REF!</v>
      </c>
      <c r="E393" s="35">
        <v>0</v>
      </c>
      <c r="F393" s="35" t="e">
        <f t="shared" si="60"/>
        <v>#REF!</v>
      </c>
      <c r="G393" s="35">
        <v>270903</v>
      </c>
      <c r="H393" s="35">
        <v>0</v>
      </c>
      <c r="I393" s="35">
        <f t="shared" si="61"/>
        <v>270903</v>
      </c>
    </row>
    <row r="394" spans="1:9" ht="12.75">
      <c r="A394" s="126" t="s">
        <v>749</v>
      </c>
      <c r="D394" s="35" t="e">
        <f>#REF!-E394</f>
        <v>#REF!</v>
      </c>
      <c r="E394" s="35" t="e">
        <f>#REF!+#REF!</f>
        <v>#REF!</v>
      </c>
      <c r="F394" s="35" t="e">
        <f t="shared" si="60"/>
        <v>#REF!</v>
      </c>
      <c r="G394" s="35">
        <v>3070177</v>
      </c>
      <c r="H394" s="35">
        <v>372472</v>
      </c>
      <c r="I394" s="35">
        <f t="shared" si="61"/>
        <v>3442649</v>
      </c>
    </row>
    <row r="395" spans="1:9" ht="12.75">
      <c r="A395" s="126" t="s">
        <v>750</v>
      </c>
      <c r="D395" s="35" t="e">
        <f>#REF!-E395</f>
        <v>#REF!</v>
      </c>
      <c r="E395" s="35" t="e">
        <f>#REF!</f>
        <v>#REF!</v>
      </c>
      <c r="F395" s="35" t="e">
        <f t="shared" si="60"/>
        <v>#REF!</v>
      </c>
      <c r="G395" s="35">
        <v>3075000</v>
      </c>
      <c r="H395" s="35">
        <v>418800</v>
      </c>
      <c r="I395" s="35">
        <f t="shared" si="61"/>
        <v>3493800</v>
      </c>
    </row>
    <row r="396" spans="1:9" ht="12.75">
      <c r="A396" s="126"/>
      <c r="D396" s="35"/>
      <c r="E396" s="35"/>
      <c r="F396" s="35"/>
      <c r="G396" s="35"/>
      <c r="H396" s="35"/>
      <c r="I396" s="35"/>
    </row>
    <row r="397" spans="1:9" ht="12.75">
      <c r="A397" s="103" t="s">
        <v>299</v>
      </c>
      <c r="D397" s="36" t="e">
        <f aca="true" t="shared" si="62" ref="D397:I397">SUM(D389:D395)</f>
        <v>#REF!</v>
      </c>
      <c r="E397" s="36" t="e">
        <f t="shared" si="62"/>
        <v>#REF!</v>
      </c>
      <c r="F397" s="36" t="e">
        <f t="shared" si="62"/>
        <v>#REF!</v>
      </c>
      <c r="G397" s="36">
        <f t="shared" si="62"/>
        <v>43601723</v>
      </c>
      <c r="H397" s="36">
        <f t="shared" si="62"/>
        <v>3952312</v>
      </c>
      <c r="I397" s="36">
        <f t="shared" si="62"/>
        <v>47554035</v>
      </c>
    </row>
    <row r="401" spans="1:7" ht="12.75">
      <c r="A401" s="40"/>
      <c r="B401" s="34" t="s">
        <v>33</v>
      </c>
      <c r="C401" s="40"/>
      <c r="D401" s="40"/>
      <c r="E401" s="102"/>
      <c r="F401" s="35"/>
      <c r="G401" s="35"/>
    </row>
    <row r="402" spans="1:7" ht="12.75">
      <c r="A402" s="40"/>
      <c r="B402" s="35"/>
      <c r="C402" s="40"/>
      <c r="D402" s="40"/>
      <c r="E402" s="102"/>
      <c r="F402" s="35"/>
      <c r="G402" s="35"/>
    </row>
    <row r="403" spans="1:7" ht="12.75">
      <c r="A403" s="40"/>
      <c r="B403" s="154" t="s">
        <v>34</v>
      </c>
      <c r="C403" s="40"/>
      <c r="D403" s="40"/>
      <c r="E403" s="102"/>
      <c r="F403" s="35" t="e">
        <f>#REF!</f>
        <v>#REF!</v>
      </c>
      <c r="G403" s="35">
        <v>96225516.69</v>
      </c>
    </row>
    <row r="404" spans="1:7" ht="12.75">
      <c r="A404" s="40"/>
      <c r="B404" s="35"/>
      <c r="C404" s="40"/>
      <c r="D404" s="40"/>
      <c r="E404" s="102"/>
      <c r="F404" s="35"/>
      <c r="G404" s="35"/>
    </row>
    <row r="405" spans="1:7" ht="12.75">
      <c r="A405" s="40"/>
      <c r="B405" s="154" t="s">
        <v>391</v>
      </c>
      <c r="C405" s="40"/>
      <c r="D405" s="40"/>
      <c r="E405" s="102"/>
      <c r="F405" s="35" t="e">
        <f>#REF!</f>
        <v>#REF!</v>
      </c>
      <c r="G405" s="35">
        <v>245000</v>
      </c>
    </row>
    <row r="406" spans="1:7" ht="12.75">
      <c r="A406" s="40"/>
      <c r="B406" s="154"/>
      <c r="C406" s="40"/>
      <c r="D406" s="40"/>
      <c r="E406" s="102"/>
      <c r="F406" s="35" t="e">
        <f>#REF!</f>
        <v>#REF!</v>
      </c>
      <c r="G406" s="35">
        <v>0</v>
      </c>
    </row>
    <row r="407" spans="1:7" ht="12.75">
      <c r="A407" s="40"/>
      <c r="B407" s="154" t="s">
        <v>392</v>
      </c>
      <c r="C407" s="40"/>
      <c r="D407" s="40"/>
      <c r="E407" s="102"/>
      <c r="F407" s="35" t="e">
        <f>#REF!</f>
        <v>#REF!</v>
      </c>
      <c r="G407" s="35">
        <v>4600</v>
      </c>
    </row>
    <row r="408" spans="1:7" ht="12.75">
      <c r="A408" s="40"/>
      <c r="B408" s="35"/>
      <c r="C408" s="40"/>
      <c r="D408" s="40"/>
      <c r="E408" s="102"/>
      <c r="F408" s="35" t="e">
        <f>#REF!</f>
        <v>#REF!</v>
      </c>
      <c r="G408" s="35">
        <v>0</v>
      </c>
    </row>
    <row r="409" spans="1:7" ht="12.75">
      <c r="A409" s="40"/>
      <c r="B409" s="154" t="s">
        <v>431</v>
      </c>
      <c r="C409" s="40"/>
      <c r="D409" s="40"/>
      <c r="E409" s="102"/>
      <c r="F409" s="35" t="e">
        <f>#REF!</f>
        <v>#REF!</v>
      </c>
      <c r="G409" s="35">
        <v>186143587</v>
      </c>
    </row>
    <row r="410" spans="1:7" ht="12.75">
      <c r="A410" s="40"/>
      <c r="B410" s="154"/>
      <c r="C410" s="40"/>
      <c r="D410" s="40"/>
      <c r="E410" s="102"/>
      <c r="F410" s="35" t="e">
        <f>#REF!</f>
        <v>#REF!</v>
      </c>
      <c r="G410" s="35">
        <v>0</v>
      </c>
    </row>
    <row r="411" spans="1:7" ht="12.75">
      <c r="A411" s="40"/>
      <c r="B411" s="154" t="s">
        <v>575</v>
      </c>
      <c r="C411" s="40"/>
      <c r="D411" s="40"/>
      <c r="E411" s="102"/>
      <c r="F411" s="35" t="e">
        <f>#REF!</f>
        <v>#REF!</v>
      </c>
      <c r="G411" s="35">
        <v>2943796</v>
      </c>
    </row>
    <row r="412" spans="1:7" ht="12.75">
      <c r="A412" s="40"/>
      <c r="B412" s="154"/>
      <c r="C412" s="40"/>
      <c r="D412" s="40"/>
      <c r="E412" s="102"/>
      <c r="F412" s="35" t="e">
        <f>#REF!</f>
        <v>#REF!</v>
      </c>
      <c r="G412" s="35">
        <v>0</v>
      </c>
    </row>
    <row r="413" spans="1:7" ht="12.75">
      <c r="A413" s="40"/>
      <c r="B413" s="154" t="s">
        <v>24</v>
      </c>
      <c r="C413" s="40"/>
      <c r="D413" s="40"/>
      <c r="E413" s="102"/>
      <c r="F413" s="35" t="e">
        <f>#REF!</f>
        <v>#REF!</v>
      </c>
      <c r="G413" s="35">
        <v>278048000</v>
      </c>
    </row>
    <row r="414" spans="1:7" ht="12.75">
      <c r="A414" s="40"/>
      <c r="B414" s="154" t="e">
        <f>#REF!</f>
        <v>#REF!</v>
      </c>
      <c r="C414" s="40"/>
      <c r="D414" s="40"/>
      <c r="E414" s="102"/>
      <c r="F414" s="35" t="e">
        <f>#REF!</f>
        <v>#REF!</v>
      </c>
      <c r="G414" s="35">
        <v>0</v>
      </c>
    </row>
    <row r="415" spans="1:7" ht="12.75">
      <c r="A415" s="40"/>
      <c r="B415" s="154" t="s">
        <v>646</v>
      </c>
      <c r="C415" s="40"/>
      <c r="D415" s="40"/>
      <c r="E415" s="102"/>
      <c r="F415" s="35" t="e">
        <f>#REF!</f>
        <v>#REF!</v>
      </c>
      <c r="G415" s="35">
        <v>5189183</v>
      </c>
    </row>
    <row r="416" spans="1:7" ht="12.75">
      <c r="A416" s="40"/>
      <c r="B416" s="154"/>
      <c r="C416" s="40"/>
      <c r="D416" s="40"/>
      <c r="E416" s="102"/>
      <c r="F416" s="35" t="e">
        <f>#REF!</f>
        <v>#REF!</v>
      </c>
      <c r="G416" s="35">
        <v>0</v>
      </c>
    </row>
    <row r="417" spans="1:7" ht="12.75">
      <c r="A417" s="40"/>
      <c r="B417" s="154" t="s">
        <v>393</v>
      </c>
      <c r="C417" s="40"/>
      <c r="D417" s="40"/>
      <c r="E417" s="102"/>
      <c r="F417" s="35" t="e">
        <f>#REF!</f>
        <v>#REF!</v>
      </c>
      <c r="G417" s="35">
        <v>407358</v>
      </c>
    </row>
    <row r="418" spans="1:7" ht="12.75">
      <c r="A418" s="40"/>
      <c r="B418" s="154" t="s">
        <v>22</v>
      </c>
      <c r="C418" s="40"/>
      <c r="D418" s="40"/>
      <c r="E418" s="102"/>
      <c r="F418" s="35" t="e">
        <f>#REF!</f>
        <v>#REF!</v>
      </c>
      <c r="G418" s="35">
        <v>152391</v>
      </c>
    </row>
    <row r="419" spans="1:7" ht="12.75">
      <c r="A419" s="40"/>
      <c r="B419" s="154" t="s">
        <v>23</v>
      </c>
      <c r="C419" s="40"/>
      <c r="D419" s="40"/>
      <c r="E419" s="102"/>
      <c r="F419" s="35" t="e">
        <f>#REF!</f>
        <v>#REF!</v>
      </c>
      <c r="G419" s="35">
        <v>16599</v>
      </c>
    </row>
    <row r="420" spans="1:7" ht="12.75">
      <c r="A420" s="40"/>
      <c r="B420" s="35"/>
      <c r="C420" s="40"/>
      <c r="D420" s="40"/>
      <c r="E420" s="102"/>
      <c r="F420" s="35" t="e">
        <f>#REF!</f>
        <v>#REF!</v>
      </c>
      <c r="G420" s="35">
        <v>0</v>
      </c>
    </row>
    <row r="421" spans="1:7" ht="12.75">
      <c r="A421" s="40"/>
      <c r="B421" s="154" t="s">
        <v>394</v>
      </c>
      <c r="C421" s="40"/>
      <c r="D421" s="40"/>
      <c r="E421" s="102"/>
      <c r="F421" s="35" t="e">
        <f>#REF!</f>
        <v>#REF!</v>
      </c>
      <c r="G421" s="35">
        <v>1883253</v>
      </c>
    </row>
    <row r="422" spans="1:7" ht="12.75">
      <c r="A422" s="40"/>
      <c r="B422" s="154"/>
      <c r="C422" s="40"/>
      <c r="D422" s="40"/>
      <c r="E422" s="102"/>
      <c r="F422" s="35" t="e">
        <f>#REF!</f>
        <v>#REF!</v>
      </c>
      <c r="G422" s="35">
        <v>0</v>
      </c>
    </row>
    <row r="423" spans="1:7" ht="12.75">
      <c r="A423" s="40"/>
      <c r="B423" s="154" t="s">
        <v>598</v>
      </c>
      <c r="C423" s="40"/>
      <c r="D423" s="40"/>
      <c r="E423" s="102"/>
      <c r="F423" s="35" t="e">
        <f>#REF!</f>
        <v>#REF!</v>
      </c>
      <c r="G423" s="35">
        <v>655127.5</v>
      </c>
    </row>
    <row r="424" spans="1:7" ht="12.75">
      <c r="A424" s="40"/>
      <c r="B424" s="154"/>
      <c r="C424" s="40"/>
      <c r="D424" s="40"/>
      <c r="E424" s="102"/>
      <c r="F424" s="35" t="e">
        <f>#REF!</f>
        <v>#REF!</v>
      </c>
      <c r="G424" s="35">
        <v>0</v>
      </c>
    </row>
    <row r="425" spans="1:7" ht="12.75">
      <c r="A425" s="40"/>
      <c r="B425" s="154" t="s">
        <v>390</v>
      </c>
      <c r="C425" s="40"/>
      <c r="D425" s="40"/>
      <c r="E425" s="102"/>
      <c r="F425" s="35" t="e">
        <f>#REF!</f>
        <v>#REF!</v>
      </c>
      <c r="G425" s="35">
        <v>14280</v>
      </c>
    </row>
    <row r="426" spans="1:7" ht="12.75">
      <c r="A426" s="40"/>
      <c r="B426" s="35"/>
      <c r="C426" s="40"/>
      <c r="D426" s="40"/>
      <c r="E426" s="102"/>
      <c r="F426" s="35" t="e">
        <f>#REF!</f>
        <v>#REF!</v>
      </c>
      <c r="G426" s="35">
        <v>0</v>
      </c>
    </row>
    <row r="427" spans="1:7" ht="12.75">
      <c r="A427" s="40"/>
      <c r="B427" s="154" t="s">
        <v>647</v>
      </c>
      <c r="C427" s="40"/>
      <c r="D427" s="40"/>
      <c r="E427" s="102"/>
      <c r="F427" s="35" t="e">
        <f>#REF!</f>
        <v>#REF!</v>
      </c>
      <c r="G427" s="35">
        <v>15112673</v>
      </c>
    </row>
    <row r="428" spans="1:7" ht="12.75">
      <c r="A428" s="40"/>
      <c r="B428" s="154"/>
      <c r="C428" s="40"/>
      <c r="D428" s="40"/>
      <c r="E428" s="102"/>
      <c r="F428" s="35" t="e">
        <f>#REF!</f>
        <v>#REF!</v>
      </c>
      <c r="G428" s="35">
        <v>0</v>
      </c>
    </row>
    <row r="429" spans="1:7" ht="12.75">
      <c r="A429" s="40"/>
      <c r="B429" s="154" t="s">
        <v>631</v>
      </c>
      <c r="C429" s="40"/>
      <c r="D429" s="40"/>
      <c r="E429" s="102"/>
      <c r="F429" s="35" t="e">
        <f>#REF!</f>
        <v>#REF!</v>
      </c>
      <c r="G429" s="35">
        <v>1634672</v>
      </c>
    </row>
    <row r="430" spans="1:7" ht="12.75">
      <c r="A430" s="40"/>
      <c r="B430" s="154"/>
      <c r="C430" s="40"/>
      <c r="D430" s="40"/>
      <c r="E430" s="102"/>
      <c r="F430" s="35" t="e">
        <f>#REF!</f>
        <v>#REF!</v>
      </c>
      <c r="G430" s="35">
        <v>0</v>
      </c>
    </row>
    <row r="431" spans="1:7" ht="12.75">
      <c r="A431" s="40"/>
      <c r="B431" s="154" t="s">
        <v>632</v>
      </c>
      <c r="C431" s="40"/>
      <c r="D431" s="40"/>
      <c r="E431" s="102"/>
      <c r="F431" s="35" t="e">
        <f>#REF!</f>
        <v>#REF!</v>
      </c>
      <c r="G431" s="35">
        <v>38511551</v>
      </c>
    </row>
    <row r="432" spans="1:7" ht="12.75">
      <c r="A432" s="40"/>
      <c r="B432" s="154"/>
      <c r="C432" s="40"/>
      <c r="D432" s="40"/>
      <c r="E432" s="102"/>
      <c r="F432" s="35" t="e">
        <f>#REF!</f>
        <v>#REF!</v>
      </c>
      <c r="G432" s="35">
        <v>0</v>
      </c>
    </row>
    <row r="433" spans="1:7" ht="12.75">
      <c r="A433" s="40"/>
      <c r="B433" s="154" t="s">
        <v>633</v>
      </c>
      <c r="C433" s="40"/>
      <c r="D433" s="40"/>
      <c r="E433" s="102"/>
      <c r="F433" s="35" t="e">
        <f>#REF!</f>
        <v>#REF!</v>
      </c>
      <c r="G433" s="35">
        <v>1682881</v>
      </c>
    </row>
    <row r="434" spans="1:7" ht="12.75">
      <c r="A434" s="40"/>
      <c r="B434" s="154"/>
      <c r="C434" s="40"/>
      <c r="D434" s="40"/>
      <c r="E434" s="102"/>
      <c r="F434" s="35" t="e">
        <f>#REF!</f>
        <v>#REF!</v>
      </c>
      <c r="G434" s="35">
        <v>0</v>
      </c>
    </row>
    <row r="435" spans="1:7" ht="12.75">
      <c r="A435" s="40"/>
      <c r="B435" s="154" t="s">
        <v>648</v>
      </c>
      <c r="C435" s="40"/>
      <c r="D435" s="40"/>
      <c r="E435" s="102"/>
      <c r="F435" s="35" t="e">
        <f>#REF!</f>
        <v>#REF!</v>
      </c>
      <c r="G435" s="35">
        <v>49860019</v>
      </c>
    </row>
    <row r="436" spans="1:7" ht="12.75">
      <c r="A436" s="40"/>
      <c r="B436" s="154"/>
      <c r="C436" s="40"/>
      <c r="D436" s="40"/>
      <c r="E436" s="102"/>
      <c r="F436" s="35"/>
      <c r="G436" s="35"/>
    </row>
    <row r="437" spans="1:7" ht="12.75">
      <c r="A437" s="40"/>
      <c r="B437" s="154" t="e">
        <f>#REF!</f>
        <v>#REF!</v>
      </c>
      <c r="C437" s="40"/>
      <c r="D437" s="40"/>
      <c r="E437" s="102"/>
      <c r="F437" s="35" t="e">
        <f>#REF!</f>
        <v>#REF!</v>
      </c>
      <c r="G437" s="35"/>
    </row>
    <row r="438" spans="1:7" ht="12.75">
      <c r="A438" s="40"/>
      <c r="B438" s="154"/>
      <c r="C438" s="40"/>
      <c r="D438" s="40"/>
      <c r="E438" s="102"/>
      <c r="F438" s="35"/>
      <c r="G438" s="35"/>
    </row>
    <row r="439" spans="1:7" ht="12.75">
      <c r="A439" s="40"/>
      <c r="B439" s="154" t="e">
        <f>#REF!</f>
        <v>#REF!</v>
      </c>
      <c r="C439" s="40"/>
      <c r="D439" s="40"/>
      <c r="E439" s="102"/>
      <c r="F439" s="35" t="e">
        <f>#REF!</f>
        <v>#REF!</v>
      </c>
      <c r="G439" s="35"/>
    </row>
    <row r="440" spans="1:7" ht="12.75">
      <c r="A440" s="40"/>
      <c r="B440" s="154"/>
      <c r="C440" s="40"/>
      <c r="D440" s="40"/>
      <c r="E440" s="102"/>
      <c r="F440" s="35"/>
      <c r="G440" s="35"/>
    </row>
    <row r="441" spans="1:7" ht="12.75">
      <c r="A441" s="146"/>
      <c r="B441" s="146" t="e">
        <f>#REF!</f>
        <v>#REF!</v>
      </c>
      <c r="C441" s="146"/>
      <c r="D441" s="146"/>
      <c r="E441" s="146"/>
      <c r="F441" s="40" t="e">
        <f>#REF!</f>
        <v>#REF!</v>
      </c>
      <c r="G441" s="35"/>
    </row>
    <row r="442" spans="1:7" ht="12.75">
      <c r="A442" s="40"/>
      <c r="B442" s="40"/>
      <c r="C442" s="40"/>
      <c r="D442" s="40"/>
      <c r="E442" s="109" t="s">
        <v>1011</v>
      </c>
      <c r="F442" s="36" t="e">
        <f>SUM(F403:F441)</f>
        <v>#REF!</v>
      </c>
      <c r="G442" s="36">
        <f>SUM(G403:G441)</f>
        <v>678730487.19</v>
      </c>
    </row>
    <row r="443" spans="1:7" ht="12.75">
      <c r="A443" s="40"/>
      <c r="B443" s="40"/>
      <c r="C443" s="40"/>
      <c r="D443" s="40"/>
      <c r="E443" s="102"/>
      <c r="F443" s="35"/>
      <c r="G443" s="35"/>
    </row>
    <row r="444" spans="1:7" ht="12.75">
      <c r="A444" s="40"/>
      <c r="B444" s="40"/>
      <c r="C444" s="40"/>
      <c r="D444" s="40"/>
      <c r="E444" s="102"/>
      <c r="F444" s="35"/>
      <c r="G444" s="35"/>
    </row>
    <row r="445" spans="1:7" ht="12.75">
      <c r="A445" s="40"/>
      <c r="B445" s="36" t="s">
        <v>123</v>
      </c>
      <c r="C445" s="40"/>
      <c r="D445" s="40"/>
      <c r="E445" s="102"/>
      <c r="F445" s="35"/>
      <c r="G445" s="35"/>
    </row>
    <row r="446" spans="1:7" ht="12.75">
      <c r="A446" s="40"/>
      <c r="B446" s="36"/>
      <c r="C446" s="40"/>
      <c r="D446" s="40"/>
      <c r="E446" s="102"/>
      <c r="F446" s="35"/>
      <c r="G446" s="35"/>
    </row>
    <row r="447" spans="1:7" ht="12.75">
      <c r="A447" s="40"/>
      <c r="B447" s="154" t="s">
        <v>902</v>
      </c>
      <c r="C447" s="40"/>
      <c r="D447" s="40"/>
      <c r="E447" s="102"/>
      <c r="F447" s="35" t="e">
        <f>#REF!</f>
        <v>#REF!</v>
      </c>
      <c r="G447" s="35">
        <v>5546265</v>
      </c>
    </row>
    <row r="448" spans="1:7" ht="12.75">
      <c r="A448" s="40"/>
      <c r="B448" s="154"/>
      <c r="C448" s="40"/>
      <c r="D448" s="40"/>
      <c r="E448" s="102"/>
      <c r="F448" s="35"/>
      <c r="G448" s="35"/>
    </row>
    <row r="449" spans="1:7" ht="12.75">
      <c r="A449" s="40"/>
      <c r="B449" s="154" t="s">
        <v>903</v>
      </c>
      <c r="C449" s="40"/>
      <c r="D449" s="40"/>
      <c r="E449" s="102"/>
      <c r="F449" s="35" t="e">
        <f>#REF!</f>
        <v>#REF!</v>
      </c>
      <c r="G449" s="35">
        <v>205138</v>
      </c>
    </row>
    <row r="450" spans="1:7" ht="12.75">
      <c r="A450" s="40"/>
      <c r="B450" s="154"/>
      <c r="C450" s="40"/>
      <c r="D450" s="40"/>
      <c r="E450" s="102"/>
      <c r="F450" s="35"/>
      <c r="G450" s="35"/>
    </row>
    <row r="451" spans="1:7" ht="12.75">
      <c r="A451" s="40"/>
      <c r="B451" s="154" t="s">
        <v>904</v>
      </c>
      <c r="C451" s="40"/>
      <c r="D451" s="40"/>
      <c r="E451" s="102"/>
      <c r="F451" s="35" t="e">
        <f>#REF!</f>
        <v>#REF!</v>
      </c>
      <c r="G451" s="35">
        <v>186985</v>
      </c>
    </row>
    <row r="452" spans="1:7" ht="12.75">
      <c r="A452" s="40"/>
      <c r="B452" s="154"/>
      <c r="C452" s="40"/>
      <c r="D452" s="40"/>
      <c r="E452" s="102"/>
      <c r="F452" s="35"/>
      <c r="G452" s="35"/>
    </row>
    <row r="453" spans="1:7" ht="12.75">
      <c r="A453" s="40"/>
      <c r="B453" s="154" t="s">
        <v>115</v>
      </c>
      <c r="C453" s="40"/>
      <c r="D453" s="40"/>
      <c r="E453" s="102"/>
      <c r="F453" s="35" t="e">
        <f>#REF!</f>
        <v>#REF!</v>
      </c>
      <c r="G453" s="35">
        <v>1827935</v>
      </c>
    </row>
    <row r="454" spans="1:7" ht="12.75">
      <c r="A454" s="40"/>
      <c r="B454" s="154"/>
      <c r="C454" s="40"/>
      <c r="D454" s="40"/>
      <c r="E454" s="102"/>
      <c r="F454" s="35"/>
      <c r="G454" s="35"/>
    </row>
    <row r="455" spans="1:7" ht="12.75">
      <c r="A455" s="40"/>
      <c r="B455" s="154" t="s">
        <v>116</v>
      </c>
      <c r="C455" s="40"/>
      <c r="D455" s="40"/>
      <c r="E455" s="102"/>
      <c r="F455" s="35" t="e">
        <f>#REF!</f>
        <v>#REF!</v>
      </c>
      <c r="G455" s="35">
        <v>1673404</v>
      </c>
    </row>
    <row r="456" spans="1:7" ht="12.75">
      <c r="A456" s="40"/>
      <c r="B456" s="154"/>
      <c r="C456" s="40"/>
      <c r="D456" s="40"/>
      <c r="E456" s="102"/>
      <c r="F456" s="35"/>
      <c r="G456" s="35"/>
    </row>
    <row r="457" spans="1:7" ht="12.75">
      <c r="A457" s="40"/>
      <c r="B457" s="154" t="s">
        <v>117</v>
      </c>
      <c r="C457" s="40"/>
      <c r="D457" s="40"/>
      <c r="E457" s="102"/>
      <c r="F457" s="35" t="e">
        <f>#REF!</f>
        <v>#REF!</v>
      </c>
      <c r="G457" s="35">
        <v>1625358</v>
      </c>
    </row>
    <row r="458" spans="1:7" ht="12.75">
      <c r="A458" s="40"/>
      <c r="B458" s="154"/>
      <c r="C458" s="40"/>
      <c r="D458" s="40"/>
      <c r="E458" s="102"/>
      <c r="F458" s="35"/>
      <c r="G458" s="35"/>
    </row>
    <row r="459" spans="1:7" ht="12.75">
      <c r="A459" s="40"/>
      <c r="B459" s="154" t="s">
        <v>118</v>
      </c>
      <c r="C459" s="40"/>
      <c r="D459" s="40"/>
      <c r="E459" s="102"/>
      <c r="F459" s="35" t="e">
        <f>#REF!</f>
        <v>#REF!</v>
      </c>
      <c r="G459" s="35">
        <v>305990</v>
      </c>
    </row>
    <row r="460" spans="1:7" ht="12.75">
      <c r="A460" s="40"/>
      <c r="B460" s="154"/>
      <c r="C460" s="40"/>
      <c r="D460" s="40"/>
      <c r="E460" s="102"/>
      <c r="F460" s="35"/>
      <c r="G460" s="35"/>
    </row>
    <row r="461" spans="1:7" ht="12.75">
      <c r="A461" s="40"/>
      <c r="B461" s="154" t="s">
        <v>119</v>
      </c>
      <c r="C461" s="40"/>
      <c r="D461" s="40"/>
      <c r="E461" s="102"/>
      <c r="F461" s="35" t="e">
        <f>#REF!</f>
        <v>#REF!</v>
      </c>
      <c r="G461" s="35">
        <v>1762947</v>
      </c>
    </row>
    <row r="462" spans="1:7" ht="12.75">
      <c r="A462" s="40"/>
      <c r="B462" s="154"/>
      <c r="C462" s="40"/>
      <c r="D462" s="40"/>
      <c r="E462" s="102"/>
      <c r="F462" s="35"/>
      <c r="G462" s="35"/>
    </row>
    <row r="463" spans="1:7" ht="12.75">
      <c r="A463" s="40"/>
      <c r="B463" s="154" t="s">
        <v>120</v>
      </c>
      <c r="C463" s="40"/>
      <c r="D463" s="40"/>
      <c r="E463" s="102"/>
      <c r="F463" s="35" t="e">
        <f>#REF!</f>
        <v>#REF!</v>
      </c>
      <c r="G463" s="35">
        <v>462662</v>
      </c>
    </row>
    <row r="464" spans="1:7" ht="12.75">
      <c r="A464" s="40"/>
      <c r="B464" s="154"/>
      <c r="C464" s="40"/>
      <c r="D464" s="40"/>
      <c r="E464" s="102"/>
      <c r="F464" s="35"/>
      <c r="G464" s="35"/>
    </row>
    <row r="465" spans="1:7" ht="12.75">
      <c r="A465" s="40"/>
      <c r="B465" s="154" t="s">
        <v>76</v>
      </c>
      <c r="C465" s="40"/>
      <c r="D465" s="40"/>
      <c r="E465" s="102"/>
      <c r="F465" s="35" t="e">
        <f>#REF!</f>
        <v>#REF!</v>
      </c>
      <c r="G465" s="35">
        <v>115330</v>
      </c>
    </row>
    <row r="466" spans="1:7" ht="12.75">
      <c r="A466" s="40"/>
      <c r="B466" s="36"/>
      <c r="C466" s="40"/>
      <c r="D466" s="40"/>
      <c r="E466" s="102"/>
      <c r="F466" s="35"/>
      <c r="G466" s="35"/>
    </row>
    <row r="467" spans="1:7" ht="12.75">
      <c r="A467" s="40"/>
      <c r="B467" s="155" t="s">
        <v>634</v>
      </c>
      <c r="C467" s="40"/>
      <c r="D467" s="40"/>
      <c r="E467" s="102"/>
      <c r="F467" s="36" t="e">
        <f>SUM(F447:F465)</f>
        <v>#REF!</v>
      </c>
      <c r="G467" s="36">
        <f>SUM(G447:G465)</f>
        <v>13712014</v>
      </c>
    </row>
    <row r="468" spans="1:7" ht="12.75">
      <c r="A468" s="40"/>
      <c r="B468" s="36"/>
      <c r="C468" s="40"/>
      <c r="D468" s="40"/>
      <c r="E468" s="102"/>
      <c r="F468" s="35"/>
      <c r="G468" s="35"/>
    </row>
    <row r="469" spans="1:7" ht="12.75">
      <c r="A469" s="40"/>
      <c r="B469" s="36"/>
      <c r="C469" s="40"/>
      <c r="D469" s="40"/>
      <c r="E469" s="102"/>
      <c r="F469" s="35"/>
      <c r="G469" s="35"/>
    </row>
    <row r="470" spans="1:7" ht="12.75">
      <c r="A470" s="40"/>
      <c r="B470" s="36" t="s">
        <v>881</v>
      </c>
      <c r="C470" s="40"/>
      <c r="D470" s="40"/>
      <c r="E470" s="102"/>
      <c r="F470" s="35"/>
      <c r="G470" s="35"/>
    </row>
    <row r="471" spans="1:7" ht="12.75">
      <c r="A471" s="40"/>
      <c r="B471" s="36"/>
      <c r="C471" s="40"/>
      <c r="D471" s="40"/>
      <c r="E471" s="102"/>
      <c r="F471" s="35"/>
      <c r="G471" s="35"/>
    </row>
    <row r="472" spans="1:7" ht="12.75">
      <c r="A472" s="40"/>
      <c r="B472" s="154" t="s">
        <v>628</v>
      </c>
      <c r="C472" s="40"/>
      <c r="D472" s="40"/>
      <c r="E472" s="102"/>
      <c r="F472" s="35" t="e">
        <f>#REF!</f>
        <v>#REF!</v>
      </c>
      <c r="G472" s="35">
        <v>21992696</v>
      </c>
    </row>
    <row r="473" spans="1:7" ht="12.75">
      <c r="A473" s="40"/>
      <c r="B473" s="154"/>
      <c r="C473" s="40"/>
      <c r="D473" s="40"/>
      <c r="E473" s="102"/>
      <c r="F473" s="35"/>
      <c r="G473" s="35"/>
    </row>
    <row r="474" spans="1:7" ht="12.75">
      <c r="A474" s="40"/>
      <c r="B474" s="154" t="s">
        <v>629</v>
      </c>
      <c r="C474" s="40"/>
      <c r="D474" s="40"/>
      <c r="E474" s="102"/>
      <c r="F474" s="35" t="e">
        <f>#REF!</f>
        <v>#REF!</v>
      </c>
      <c r="G474" s="35">
        <v>2211736</v>
      </c>
    </row>
    <row r="475" spans="1:7" ht="12.75">
      <c r="A475" s="40"/>
      <c r="B475" s="154"/>
      <c r="C475" s="40"/>
      <c r="D475" s="40"/>
      <c r="E475" s="102"/>
      <c r="F475" s="35"/>
      <c r="G475" s="35"/>
    </row>
    <row r="476" spans="1:7" ht="12.75">
      <c r="A476" s="40"/>
      <c r="B476" s="154" t="s">
        <v>1034</v>
      </c>
      <c r="C476" s="40"/>
      <c r="D476" s="40"/>
      <c r="E476" s="102"/>
      <c r="F476" s="35" t="e">
        <f>#REF!</f>
        <v>#REF!</v>
      </c>
      <c r="G476" s="35">
        <v>1345493</v>
      </c>
    </row>
    <row r="477" spans="1:7" ht="12.75">
      <c r="A477" s="40"/>
      <c r="B477" s="154"/>
      <c r="C477" s="40"/>
      <c r="D477" s="40"/>
      <c r="E477" s="102"/>
      <c r="F477" s="35"/>
      <c r="G477" s="35"/>
    </row>
    <row r="478" spans="1:7" ht="12.75">
      <c r="A478" s="40"/>
      <c r="B478" s="154" t="s">
        <v>77</v>
      </c>
      <c r="C478" s="40"/>
      <c r="D478" s="40"/>
      <c r="E478" s="102"/>
      <c r="F478" s="35" t="e">
        <f>#REF!</f>
        <v>#REF!</v>
      </c>
      <c r="G478" s="35">
        <v>213068</v>
      </c>
    </row>
    <row r="479" spans="1:7" ht="12.75">
      <c r="A479" s="40"/>
      <c r="B479" s="154"/>
      <c r="C479" s="40"/>
      <c r="D479" s="40"/>
      <c r="E479" s="102"/>
      <c r="F479" s="35"/>
      <c r="G479" s="35"/>
    </row>
    <row r="480" spans="1:7" ht="12.75">
      <c r="A480" s="40"/>
      <c r="B480" s="154" t="s">
        <v>568</v>
      </c>
      <c r="C480" s="40"/>
      <c r="D480" s="40"/>
      <c r="E480" s="102"/>
      <c r="F480" s="35" t="e">
        <f>#REF!</f>
        <v>#REF!</v>
      </c>
      <c r="G480" s="35">
        <v>12000</v>
      </c>
    </row>
    <row r="481" spans="1:7" ht="12.75">
      <c r="A481" s="40"/>
      <c r="B481" s="154"/>
      <c r="C481" s="40"/>
      <c r="D481" s="40"/>
      <c r="E481" s="102"/>
      <c r="F481" s="35"/>
      <c r="G481" s="35"/>
    </row>
    <row r="482" spans="1:7" ht="12.75">
      <c r="A482" s="40"/>
      <c r="B482" s="154" t="s">
        <v>569</v>
      </c>
      <c r="C482" s="40"/>
      <c r="D482" s="40"/>
      <c r="E482" s="102"/>
      <c r="F482" s="35" t="e">
        <f>#REF!</f>
        <v>#REF!</v>
      </c>
      <c r="G482" s="35">
        <v>2110501</v>
      </c>
    </row>
    <row r="483" spans="1:7" ht="12.75">
      <c r="A483" s="40"/>
      <c r="B483" s="154"/>
      <c r="C483" s="40"/>
      <c r="D483" s="40"/>
      <c r="E483" s="102"/>
      <c r="F483" s="35"/>
      <c r="G483" s="35"/>
    </row>
    <row r="484" spans="1:7" ht="12.75">
      <c r="A484" s="40"/>
      <c r="B484" s="154" t="s">
        <v>570</v>
      </c>
      <c r="C484" s="40"/>
      <c r="D484" s="40"/>
      <c r="E484" s="102"/>
      <c r="F484" s="35" t="e">
        <f>#REF!</f>
        <v>#REF!</v>
      </c>
      <c r="G484" s="35">
        <v>528541</v>
      </c>
    </row>
    <row r="485" spans="1:7" ht="12.75">
      <c r="A485" s="40"/>
      <c r="B485" s="154"/>
      <c r="C485" s="40"/>
      <c r="D485" s="40"/>
      <c r="E485" s="102"/>
      <c r="F485" s="35"/>
      <c r="G485" s="35"/>
    </row>
    <row r="486" spans="1:7" ht="12.75">
      <c r="A486" s="40"/>
      <c r="B486" s="154" t="s">
        <v>1035</v>
      </c>
      <c r="C486" s="40"/>
      <c r="D486" s="40"/>
      <c r="E486" s="102"/>
      <c r="F486" s="35" t="e">
        <f>#REF!</f>
        <v>#REF!</v>
      </c>
      <c r="G486" s="35">
        <v>11711453</v>
      </c>
    </row>
    <row r="487" spans="1:7" ht="12.75">
      <c r="A487" s="40"/>
      <c r="B487" s="154"/>
      <c r="C487" s="40"/>
      <c r="D487" s="40"/>
      <c r="E487" s="102"/>
      <c r="F487" s="35"/>
      <c r="G487" s="35"/>
    </row>
    <row r="488" spans="1:7" ht="12.75">
      <c r="A488" s="40"/>
      <c r="B488" s="154" t="s">
        <v>1036</v>
      </c>
      <c r="C488" s="40"/>
      <c r="D488" s="40"/>
      <c r="E488" s="102"/>
      <c r="F488" s="35" t="e">
        <f>#REF!</f>
        <v>#REF!</v>
      </c>
      <c r="G488" s="35">
        <v>1270569</v>
      </c>
    </row>
    <row r="489" spans="1:7" ht="12.75">
      <c r="A489" s="40"/>
      <c r="B489" s="154"/>
      <c r="C489" s="40"/>
      <c r="D489" s="40"/>
      <c r="E489" s="102"/>
      <c r="F489" s="35"/>
      <c r="G489" s="35"/>
    </row>
    <row r="490" spans="1:7" ht="12.75">
      <c r="A490" s="40"/>
      <c r="B490" s="36" t="e">
        <f>#REF!</f>
        <v>#REF!</v>
      </c>
      <c r="C490" s="40"/>
      <c r="D490" s="40"/>
      <c r="E490" s="102"/>
      <c r="F490" s="35" t="e">
        <f>#REF!</f>
        <v>#REF!</v>
      </c>
      <c r="G490" s="35"/>
    </row>
    <row r="491" spans="1:7" ht="12.75">
      <c r="A491" s="40"/>
      <c r="B491" s="155" t="s">
        <v>634</v>
      </c>
      <c r="C491" s="40"/>
      <c r="D491" s="40"/>
      <c r="E491" s="102"/>
      <c r="F491" s="36" t="e">
        <f>SUM(F472:F490)</f>
        <v>#REF!</v>
      </c>
      <c r="G491" s="36">
        <f>SUM(G472:G488)</f>
        <v>41396057</v>
      </c>
    </row>
    <row r="492" spans="1:7" ht="12.75">
      <c r="A492" s="40"/>
      <c r="B492" s="36"/>
      <c r="C492" s="40"/>
      <c r="D492" s="40"/>
      <c r="E492" s="102"/>
      <c r="F492" s="35"/>
      <c r="G492" s="35"/>
    </row>
    <row r="493" spans="1:7" ht="12.75">
      <c r="A493" s="40"/>
      <c r="B493" s="36" t="s">
        <v>78</v>
      </c>
      <c r="C493" s="40"/>
      <c r="D493" s="40"/>
      <c r="E493" s="102"/>
      <c r="F493" s="35"/>
      <c r="G493" s="35"/>
    </row>
    <row r="494" spans="1:7" ht="12.75">
      <c r="A494" s="40"/>
      <c r="B494" s="36"/>
      <c r="C494" s="40"/>
      <c r="D494" s="40"/>
      <c r="E494" s="102"/>
      <c r="F494" s="35"/>
      <c r="G494" s="35"/>
    </row>
    <row r="495" spans="1:7" ht="12.75">
      <c r="A495" s="40"/>
      <c r="B495" s="154" t="s">
        <v>478</v>
      </c>
      <c r="C495" s="40"/>
      <c r="D495" s="40"/>
      <c r="E495" s="102"/>
      <c r="F495" s="35" t="e">
        <f>#REF!</f>
        <v>#REF!</v>
      </c>
      <c r="G495" s="35">
        <v>11261</v>
      </c>
    </row>
    <row r="496" spans="1:7" ht="12.75">
      <c r="A496" s="40"/>
      <c r="B496" s="154"/>
      <c r="C496" s="40"/>
      <c r="D496" s="40"/>
      <c r="E496" s="102"/>
      <c r="F496" s="35"/>
      <c r="G496" s="35"/>
    </row>
    <row r="497" spans="1:7" ht="12.75">
      <c r="A497" s="40"/>
      <c r="B497" s="154" t="e">
        <f>#REF!</f>
        <v>#REF!</v>
      </c>
      <c r="C497" s="40"/>
      <c r="D497" s="40"/>
      <c r="E497" s="102"/>
      <c r="F497" s="35" t="e">
        <f>#REF!</f>
        <v>#REF!</v>
      </c>
      <c r="G497" s="35"/>
    </row>
    <row r="498" spans="1:7" ht="12.75">
      <c r="A498" s="40"/>
      <c r="B498" s="154"/>
      <c r="C498" s="40"/>
      <c r="D498" s="40"/>
      <c r="E498" s="102"/>
      <c r="F498" s="35"/>
      <c r="G498" s="35"/>
    </row>
    <row r="499" spans="1:7" ht="12.75">
      <c r="A499" s="40"/>
      <c r="B499" s="154" t="e">
        <f>#REF!</f>
        <v>#REF!</v>
      </c>
      <c r="C499" s="40"/>
      <c r="D499" s="40"/>
      <c r="E499" s="102"/>
      <c r="F499" s="35" t="e">
        <f>#REF!</f>
        <v>#REF!</v>
      </c>
      <c r="G499" s="35"/>
    </row>
    <row r="500" spans="1:7" ht="12.75">
      <c r="A500" s="40"/>
      <c r="B500" s="154"/>
      <c r="C500" s="40"/>
      <c r="D500" s="40"/>
      <c r="E500" s="102"/>
      <c r="F500" s="35"/>
      <c r="G500" s="35"/>
    </row>
    <row r="501" spans="1:7" ht="12.75">
      <c r="A501" s="40"/>
      <c r="B501" s="154"/>
      <c r="C501" s="40"/>
      <c r="D501" s="40"/>
      <c r="E501" s="102"/>
      <c r="F501" s="35" t="e">
        <f>#REF!</f>
        <v>#REF!</v>
      </c>
      <c r="G501" s="35"/>
    </row>
    <row r="502" spans="1:7" ht="12.75">
      <c r="A502" s="40"/>
      <c r="B502" s="36"/>
      <c r="C502" s="40"/>
      <c r="D502" s="40"/>
      <c r="E502" s="102"/>
      <c r="F502" s="35"/>
      <c r="G502" s="35"/>
    </row>
    <row r="503" spans="1:7" ht="12.75">
      <c r="A503" s="40"/>
      <c r="B503" s="154" t="s">
        <v>479</v>
      </c>
      <c r="C503" s="40"/>
      <c r="D503" s="40"/>
      <c r="E503" s="102"/>
      <c r="F503" s="35" t="e">
        <f>#REF!</f>
        <v>#REF!</v>
      </c>
      <c r="G503" s="35">
        <v>84093</v>
      </c>
    </row>
    <row r="504" spans="1:7" ht="12.75">
      <c r="A504" s="40"/>
      <c r="B504" s="154"/>
      <c r="C504" s="40"/>
      <c r="D504" s="40"/>
      <c r="E504" s="102"/>
      <c r="F504" s="35"/>
      <c r="G504" s="35"/>
    </row>
    <row r="505" spans="1:7" ht="12.75">
      <c r="A505" s="40"/>
      <c r="B505" s="154" t="e">
        <f>#REF!</f>
        <v>#REF!</v>
      </c>
      <c r="C505" s="40"/>
      <c r="D505" s="40"/>
      <c r="E505" s="102"/>
      <c r="F505" s="35" t="e">
        <f>#REF!</f>
        <v>#REF!</v>
      </c>
      <c r="G505" s="35"/>
    </row>
    <row r="506" spans="1:7" ht="12.75">
      <c r="A506" s="40"/>
      <c r="B506" s="36"/>
      <c r="C506" s="40"/>
      <c r="D506" s="40"/>
      <c r="E506" s="102"/>
      <c r="F506" s="35"/>
      <c r="G506" s="35"/>
    </row>
    <row r="507" spans="1:7" ht="12.75">
      <c r="A507" s="40"/>
      <c r="B507" s="154" t="s">
        <v>79</v>
      </c>
      <c r="C507" s="40"/>
      <c r="D507" s="40"/>
      <c r="E507" s="102"/>
      <c r="F507" s="35" t="e">
        <f>#REF!</f>
        <v>#REF!</v>
      </c>
      <c r="G507" s="35">
        <v>59242</v>
      </c>
    </row>
    <row r="508" spans="1:7" ht="12.75">
      <c r="A508" s="40"/>
      <c r="B508" s="154"/>
      <c r="C508" s="40"/>
      <c r="D508" s="40"/>
      <c r="E508" s="102"/>
      <c r="F508" s="35"/>
      <c r="G508" s="35"/>
    </row>
    <row r="509" spans="1:7" ht="12.75">
      <c r="A509" s="40"/>
      <c r="B509" s="154" t="e">
        <f>#REF!</f>
        <v>#REF!</v>
      </c>
      <c r="C509" s="40"/>
      <c r="D509" s="40"/>
      <c r="E509" s="102"/>
      <c r="F509" s="35" t="e">
        <f>#REF!</f>
        <v>#REF!</v>
      </c>
      <c r="G509" s="35"/>
    </row>
    <row r="510" spans="1:7" ht="12.75">
      <c r="A510" s="40"/>
      <c r="B510" s="36"/>
      <c r="C510" s="40"/>
      <c r="D510" s="40"/>
      <c r="E510" s="102"/>
      <c r="F510" s="35"/>
      <c r="G510" s="35"/>
    </row>
    <row r="511" spans="1:7" ht="12.75">
      <c r="A511" s="40"/>
      <c r="B511" s="155" t="s">
        <v>634</v>
      </c>
      <c r="C511" s="40"/>
      <c r="D511" s="40"/>
      <c r="E511" s="102"/>
      <c r="F511" s="36" t="e">
        <f>SUM(F495:F509)</f>
        <v>#REF!</v>
      </c>
      <c r="G511" s="36">
        <f>SUM(G495:G507)</f>
        <v>154596</v>
      </c>
    </row>
    <row r="512" spans="1:7" ht="12.75">
      <c r="A512" s="40"/>
      <c r="B512" s="36"/>
      <c r="C512" s="40"/>
      <c r="D512" s="40"/>
      <c r="E512" s="102"/>
      <c r="F512" s="35"/>
      <c r="G512" s="35"/>
    </row>
    <row r="513" spans="1:7" ht="12.75">
      <c r="A513" s="40"/>
      <c r="B513" s="36"/>
      <c r="C513" s="40"/>
      <c r="D513" s="40"/>
      <c r="E513" s="102"/>
      <c r="F513" s="35"/>
      <c r="G513" s="35"/>
    </row>
    <row r="514" spans="1:7" ht="12.75">
      <c r="A514" s="40"/>
      <c r="B514" s="36" t="s">
        <v>1037</v>
      </c>
      <c r="C514" s="40"/>
      <c r="D514" s="40"/>
      <c r="E514" s="102"/>
      <c r="F514" s="35"/>
      <c r="G514" s="35"/>
    </row>
    <row r="515" spans="1:7" ht="12.75">
      <c r="A515" s="40"/>
      <c r="B515" s="36"/>
      <c r="C515" s="40"/>
      <c r="D515" s="40"/>
      <c r="E515" s="102"/>
      <c r="F515" s="35"/>
      <c r="G515" s="35"/>
    </row>
    <row r="516" spans="1:7" ht="12.75">
      <c r="A516" s="40"/>
      <c r="B516" s="154" t="s">
        <v>1021</v>
      </c>
      <c r="C516" s="40"/>
      <c r="D516" s="40"/>
      <c r="E516" s="102"/>
      <c r="F516" s="35" t="e">
        <f>#REF!</f>
        <v>#REF!</v>
      </c>
      <c r="G516" s="35">
        <v>4228500</v>
      </c>
    </row>
    <row r="517" spans="1:7" ht="12.75">
      <c r="A517" s="40"/>
      <c r="B517" s="154"/>
      <c r="C517" s="40"/>
      <c r="D517" s="40"/>
      <c r="E517" s="102"/>
      <c r="F517" s="35"/>
      <c r="G517" s="35"/>
    </row>
    <row r="518" spans="1:7" ht="12.75">
      <c r="A518" s="40"/>
      <c r="B518" s="154" t="s">
        <v>1022</v>
      </c>
      <c r="C518" s="40"/>
      <c r="D518" s="40"/>
      <c r="E518" s="102"/>
      <c r="F518" s="35" t="e">
        <f>#REF!</f>
        <v>#REF!</v>
      </c>
      <c r="G518" s="35">
        <v>845700</v>
      </c>
    </row>
    <row r="519" spans="1:7" ht="12.75">
      <c r="A519" s="40"/>
      <c r="B519" s="154"/>
      <c r="C519" s="40"/>
      <c r="D519" s="40"/>
      <c r="E519" s="102"/>
      <c r="F519" s="35"/>
      <c r="G519" s="35"/>
    </row>
    <row r="520" spans="1:7" ht="12.75">
      <c r="A520" s="40"/>
      <c r="B520" s="154" t="e">
        <f>#REF!</f>
        <v>#REF!</v>
      </c>
      <c r="C520" s="40"/>
      <c r="D520" s="40"/>
      <c r="E520" s="102"/>
      <c r="F520" s="35" t="e">
        <f>#REF!</f>
        <v>#REF!</v>
      </c>
      <c r="G520" s="35"/>
    </row>
    <row r="521" spans="1:7" ht="12.75">
      <c r="A521" s="40"/>
      <c r="B521" s="154"/>
      <c r="C521" s="40"/>
      <c r="D521" s="40"/>
      <c r="E521" s="102"/>
      <c r="F521" s="35"/>
      <c r="G521" s="35"/>
    </row>
    <row r="522" spans="1:7" ht="12.75">
      <c r="A522" s="40"/>
      <c r="B522" s="154" t="s">
        <v>84</v>
      </c>
      <c r="C522" s="40"/>
      <c r="D522" s="40"/>
      <c r="E522" s="102"/>
      <c r="F522" s="35" t="e">
        <f>#REF!</f>
        <v>#REF!</v>
      </c>
      <c r="G522" s="35">
        <v>649386</v>
      </c>
    </row>
    <row r="523" spans="1:7" ht="12.75">
      <c r="A523" s="40"/>
      <c r="B523" s="154"/>
      <c r="C523" s="40"/>
      <c r="D523" s="40"/>
      <c r="E523" s="102"/>
      <c r="F523" s="35"/>
      <c r="G523" s="35"/>
    </row>
    <row r="524" spans="1:7" ht="12.75">
      <c r="A524" s="40"/>
      <c r="B524" s="154" t="e">
        <f>#REF!</f>
        <v>#REF!</v>
      </c>
      <c r="C524" s="40"/>
      <c r="D524" s="40"/>
      <c r="E524" s="102"/>
      <c r="F524" s="35" t="e">
        <f>#REF!</f>
        <v>#REF!</v>
      </c>
      <c r="G524" s="35"/>
    </row>
    <row r="525" spans="1:7" ht="12.75">
      <c r="A525" s="40"/>
      <c r="B525" s="154"/>
      <c r="C525" s="40"/>
      <c r="D525" s="40"/>
      <c r="E525" s="102"/>
      <c r="F525" s="35"/>
      <c r="G525" s="35"/>
    </row>
    <row r="526" spans="1:7" ht="12.75">
      <c r="A526" s="40"/>
      <c r="B526" s="154" t="e">
        <f>#REF!</f>
        <v>#REF!</v>
      </c>
      <c r="C526" s="40"/>
      <c r="D526" s="40"/>
      <c r="E526" s="102"/>
      <c r="F526" s="35" t="e">
        <f>#REF!</f>
        <v>#REF!</v>
      </c>
      <c r="G526" s="35"/>
    </row>
    <row r="527" spans="1:7" ht="12.75">
      <c r="A527" s="40"/>
      <c r="B527" s="154"/>
      <c r="C527" s="40"/>
      <c r="D527" s="40"/>
      <c r="E527" s="102"/>
      <c r="F527" s="35"/>
      <c r="G527" s="35"/>
    </row>
    <row r="528" spans="1:7" ht="12.75">
      <c r="A528" s="40"/>
      <c r="B528" s="154" t="s">
        <v>1030</v>
      </c>
      <c r="C528" s="40"/>
      <c r="D528" s="40"/>
      <c r="E528" s="102"/>
      <c r="F528" s="35" t="e">
        <f>#REF!</f>
        <v>#REF!</v>
      </c>
      <c r="G528" s="35">
        <v>901721</v>
      </c>
    </row>
    <row r="529" spans="1:7" ht="12.75">
      <c r="A529" s="40"/>
      <c r="B529" s="154"/>
      <c r="C529" s="40"/>
      <c r="D529" s="40"/>
      <c r="E529" s="102"/>
      <c r="F529" s="35"/>
      <c r="G529" s="35"/>
    </row>
    <row r="530" spans="1:7" ht="12.75">
      <c r="A530" s="40"/>
      <c r="B530" s="154" t="s">
        <v>226</v>
      </c>
      <c r="C530" s="40"/>
      <c r="D530" s="40"/>
      <c r="E530" s="102"/>
      <c r="F530" s="35" t="e">
        <f>#REF!</f>
        <v>#REF!</v>
      </c>
      <c r="G530" s="35">
        <v>38392</v>
      </c>
    </row>
    <row r="531" spans="1:7" ht="12.75">
      <c r="A531" s="40"/>
      <c r="B531" s="36"/>
      <c r="C531" s="40"/>
      <c r="D531" s="40"/>
      <c r="E531" s="102"/>
      <c r="F531" s="35"/>
      <c r="G531" s="35"/>
    </row>
    <row r="532" spans="1:7" ht="12.75">
      <c r="A532" s="40"/>
      <c r="B532" s="155" t="s">
        <v>634</v>
      </c>
      <c r="C532" s="40"/>
      <c r="D532" s="40"/>
      <c r="E532" s="102"/>
      <c r="F532" s="36" t="e">
        <f>SUM(F516:F530)</f>
        <v>#REF!</v>
      </c>
      <c r="G532" s="36">
        <f>SUM(G516:G530)</f>
        <v>6663699</v>
      </c>
    </row>
    <row r="533" spans="1:7" ht="12.75">
      <c r="A533" s="40"/>
      <c r="B533" s="36"/>
      <c r="C533" s="40"/>
      <c r="D533" s="40"/>
      <c r="E533" s="102"/>
      <c r="F533" s="35"/>
      <c r="G533" s="35"/>
    </row>
    <row r="534" spans="1:7" ht="12.75">
      <c r="A534" s="40"/>
      <c r="B534" s="36" t="s">
        <v>1038</v>
      </c>
      <c r="C534" s="40"/>
      <c r="D534" s="40"/>
      <c r="E534" s="102"/>
      <c r="F534" s="35"/>
      <c r="G534" s="35"/>
    </row>
    <row r="535" spans="1:7" ht="12.75">
      <c r="A535" s="40"/>
      <c r="B535" s="36"/>
      <c r="C535" s="40"/>
      <c r="D535" s="40"/>
      <c r="E535" s="102"/>
      <c r="F535" s="35"/>
      <c r="G535" s="35"/>
    </row>
    <row r="536" spans="1:7" ht="12.75">
      <c r="A536" s="40"/>
      <c r="B536" s="154" t="s">
        <v>409</v>
      </c>
      <c r="C536" s="40"/>
      <c r="D536" s="40"/>
      <c r="E536" s="102"/>
      <c r="F536" s="35" t="e">
        <f>#REF!</f>
        <v>#REF!</v>
      </c>
      <c r="G536" s="35">
        <v>1473726</v>
      </c>
    </row>
    <row r="537" spans="1:7" ht="12.75">
      <c r="A537" s="40"/>
      <c r="B537" s="154"/>
      <c r="C537" s="40"/>
      <c r="D537" s="40"/>
      <c r="E537" s="102"/>
      <c r="F537" s="35"/>
      <c r="G537" s="35"/>
    </row>
    <row r="538" spans="1:7" ht="12.75">
      <c r="A538" s="40"/>
      <c r="B538" s="154" t="s">
        <v>506</v>
      </c>
      <c r="C538" s="40"/>
      <c r="D538" s="40"/>
      <c r="E538" s="102"/>
      <c r="F538" s="35" t="e">
        <f>#REF!</f>
        <v>#REF!</v>
      </c>
      <c r="G538" s="35">
        <v>341975</v>
      </c>
    </row>
    <row r="539" spans="1:7" ht="12.75">
      <c r="A539" s="40"/>
      <c r="B539" s="154"/>
      <c r="C539" s="40"/>
      <c r="D539" s="40"/>
      <c r="E539" s="102"/>
      <c r="F539" s="35"/>
      <c r="G539" s="35"/>
    </row>
    <row r="540" spans="1:7" ht="12.75">
      <c r="A540" s="40"/>
      <c r="B540" s="154" t="s">
        <v>1068</v>
      </c>
      <c r="C540" s="40"/>
      <c r="D540" s="40"/>
      <c r="E540" s="102"/>
      <c r="F540" s="35" t="e">
        <f>#REF!</f>
        <v>#REF!</v>
      </c>
      <c r="G540" s="35">
        <v>20235</v>
      </c>
    </row>
    <row r="541" spans="1:7" ht="12.75">
      <c r="A541" s="40"/>
      <c r="B541" s="154"/>
      <c r="C541" s="40"/>
      <c r="D541" s="40"/>
      <c r="E541" s="102"/>
      <c r="F541" s="35"/>
      <c r="G541" s="35"/>
    </row>
    <row r="542" spans="1:7" ht="12.75">
      <c r="A542" s="40"/>
      <c r="B542" s="154" t="s">
        <v>351</v>
      </c>
      <c r="C542" s="40"/>
      <c r="D542" s="40"/>
      <c r="E542" s="102"/>
      <c r="F542" s="35" t="e">
        <f>#REF!</f>
        <v>#REF!</v>
      </c>
      <c r="G542" s="35">
        <v>46259</v>
      </c>
    </row>
    <row r="543" spans="1:7" ht="12.75">
      <c r="A543" s="40"/>
      <c r="B543" s="154"/>
      <c r="C543" s="40"/>
      <c r="D543" s="40"/>
      <c r="E543" s="102"/>
      <c r="F543" s="35"/>
      <c r="G543" s="35"/>
    </row>
    <row r="544" spans="1:7" ht="12.75">
      <c r="A544" s="40"/>
      <c r="B544" s="154" t="s">
        <v>80</v>
      </c>
      <c r="C544" s="40"/>
      <c r="D544" s="40"/>
      <c r="E544" s="102"/>
      <c r="F544" s="35" t="e">
        <f>#REF!</f>
        <v>#REF!</v>
      </c>
      <c r="G544" s="35">
        <v>51925</v>
      </c>
    </row>
    <row r="545" spans="1:7" ht="12.75">
      <c r="A545" s="40"/>
      <c r="B545" s="154"/>
      <c r="C545" s="40"/>
      <c r="D545" s="40"/>
      <c r="E545" s="102"/>
      <c r="F545" s="35"/>
      <c r="G545" s="35"/>
    </row>
    <row r="546" spans="1:7" ht="12.75">
      <c r="A546" s="40"/>
      <c r="B546" s="154" t="e">
        <f>#REF!</f>
        <v>#REF!</v>
      </c>
      <c r="C546" s="40"/>
      <c r="D546" s="40"/>
      <c r="E546" s="102"/>
      <c r="F546" s="35" t="e">
        <f>#REF!</f>
        <v>#REF!</v>
      </c>
      <c r="G546" s="35"/>
    </row>
    <row r="547" spans="1:7" ht="12.75">
      <c r="A547" s="40"/>
      <c r="B547" s="154"/>
      <c r="C547" s="40"/>
      <c r="D547" s="40"/>
      <c r="E547" s="102"/>
      <c r="F547" s="35"/>
      <c r="G547" s="35"/>
    </row>
    <row r="548" spans="1:7" ht="12.75">
      <c r="A548" s="40"/>
      <c r="B548" s="154" t="s">
        <v>890</v>
      </c>
      <c r="C548" s="40"/>
      <c r="D548" s="40"/>
      <c r="E548" s="102"/>
      <c r="F548" s="35" t="e">
        <f>#REF!</f>
        <v>#REF!</v>
      </c>
      <c r="G548" s="35">
        <v>109677</v>
      </c>
    </row>
    <row r="549" spans="1:7" ht="12.75">
      <c r="A549" s="40"/>
      <c r="B549" s="154"/>
      <c r="C549" s="40"/>
      <c r="D549" s="40"/>
      <c r="E549" s="102"/>
      <c r="F549" s="35"/>
      <c r="G549" s="35"/>
    </row>
    <row r="550" spans="1:7" ht="12.75">
      <c r="A550" s="40"/>
      <c r="B550" s="154" t="s">
        <v>352</v>
      </c>
      <c r="C550" s="40"/>
      <c r="D550" s="40"/>
      <c r="E550" s="102"/>
      <c r="F550" s="35" t="e">
        <f>#REF!</f>
        <v>#REF!</v>
      </c>
      <c r="G550" s="35">
        <v>520301</v>
      </c>
    </row>
    <row r="551" spans="1:7" ht="12.75">
      <c r="A551" s="40"/>
      <c r="B551" s="154"/>
      <c r="C551" s="40"/>
      <c r="D551" s="40"/>
      <c r="E551" s="102"/>
      <c r="F551" s="35"/>
      <c r="G551" s="35"/>
    </row>
    <row r="552" spans="1:7" ht="12.75">
      <c r="A552" s="40"/>
      <c r="B552" s="154" t="s">
        <v>353</v>
      </c>
      <c r="C552" s="40"/>
      <c r="D552" s="40"/>
      <c r="E552" s="102"/>
      <c r="F552" s="35" t="e">
        <f>#REF!</f>
        <v>#REF!</v>
      </c>
      <c r="G552" s="35">
        <v>217401</v>
      </c>
    </row>
    <row r="553" spans="1:7" ht="12.75">
      <c r="A553" s="40"/>
      <c r="B553" s="154"/>
      <c r="C553" s="40"/>
      <c r="D553" s="40"/>
      <c r="E553" s="102"/>
      <c r="F553" s="35"/>
      <c r="G553" s="35"/>
    </row>
    <row r="554" spans="1:7" ht="12.75">
      <c r="A554" s="40"/>
      <c r="B554" s="154" t="s">
        <v>395</v>
      </c>
      <c r="C554" s="40"/>
      <c r="D554" s="40"/>
      <c r="E554" s="102"/>
      <c r="F554" s="35" t="e">
        <f>#REF!</f>
        <v>#REF!</v>
      </c>
      <c r="G554" s="35">
        <v>221316</v>
      </c>
    </row>
    <row r="555" spans="1:7" ht="12.75">
      <c r="A555" s="40"/>
      <c r="B555" s="36"/>
      <c r="C555" s="40"/>
      <c r="D555" s="40"/>
      <c r="E555" s="102"/>
      <c r="F555" s="35"/>
      <c r="G555" s="35"/>
    </row>
    <row r="556" spans="1:7" ht="12.75">
      <c r="A556" s="40"/>
      <c r="B556" s="155" t="s">
        <v>634</v>
      </c>
      <c r="C556" s="40"/>
      <c r="D556" s="40"/>
      <c r="E556" s="102"/>
      <c r="F556" s="36" t="e">
        <f>SUM(F536:F554)</f>
        <v>#REF!</v>
      </c>
      <c r="G556" s="36">
        <f>SUM(G536:G554)</f>
        <v>3002815</v>
      </c>
    </row>
    <row r="557" spans="1:7" ht="12.75">
      <c r="A557" s="40"/>
      <c r="B557" s="36"/>
      <c r="C557" s="40"/>
      <c r="D557" s="40"/>
      <c r="E557" s="102"/>
      <c r="F557" s="35"/>
      <c r="G557" s="35"/>
    </row>
    <row r="558" spans="1:7" ht="12.75">
      <c r="A558" s="40"/>
      <c r="B558" s="36" t="s">
        <v>1039</v>
      </c>
      <c r="C558" s="40"/>
      <c r="D558" s="40"/>
      <c r="E558" s="102"/>
      <c r="F558" s="35"/>
      <c r="G558" s="35"/>
    </row>
    <row r="559" spans="1:7" ht="12.75">
      <c r="A559" s="40"/>
      <c r="B559" s="36"/>
      <c r="C559" s="40"/>
      <c r="D559" s="40"/>
      <c r="E559" s="102"/>
      <c r="F559" s="35"/>
      <c r="G559" s="35"/>
    </row>
    <row r="560" spans="1:7" ht="12.75">
      <c r="A560" s="40"/>
      <c r="B560" s="154" t="s">
        <v>354</v>
      </c>
      <c r="C560" s="40"/>
      <c r="D560" s="40"/>
      <c r="E560" s="102"/>
      <c r="F560" s="35" t="e">
        <f>#REF!</f>
        <v>#REF!</v>
      </c>
      <c r="G560" s="35">
        <v>11874386</v>
      </c>
    </row>
    <row r="561" spans="1:7" ht="12.75">
      <c r="A561" s="40"/>
      <c r="B561" s="154"/>
      <c r="C561" s="40"/>
      <c r="D561" s="40"/>
      <c r="E561" s="102"/>
      <c r="F561" s="35"/>
      <c r="G561" s="35"/>
    </row>
    <row r="562" spans="1:7" ht="12.75">
      <c r="A562" s="40"/>
      <c r="B562" s="154" t="s">
        <v>355</v>
      </c>
      <c r="C562" s="40"/>
      <c r="D562" s="40"/>
      <c r="E562" s="102"/>
      <c r="F562" s="35" t="e">
        <f>#REF!</f>
        <v>#REF!</v>
      </c>
      <c r="G562" s="35">
        <v>837757</v>
      </c>
    </row>
    <row r="563" spans="1:7" ht="12.75">
      <c r="A563" s="40"/>
      <c r="B563" s="154"/>
      <c r="C563" s="40"/>
      <c r="D563" s="40"/>
      <c r="E563" s="102"/>
      <c r="F563" s="35"/>
      <c r="G563" s="35"/>
    </row>
    <row r="564" spans="1:7" ht="12.75">
      <c r="A564" s="40"/>
      <c r="B564" s="154" t="e">
        <f>#REF!</f>
        <v>#REF!</v>
      </c>
      <c r="C564" s="40"/>
      <c r="D564" s="40"/>
      <c r="E564" s="102"/>
      <c r="F564" s="35">
        <v>13800</v>
      </c>
      <c r="G564" s="35"/>
    </row>
    <row r="565" spans="1:7" ht="12.75">
      <c r="A565" s="40"/>
      <c r="B565" s="154"/>
      <c r="C565" s="40"/>
      <c r="D565" s="40"/>
      <c r="E565" s="102"/>
      <c r="F565" s="35"/>
      <c r="G565" s="35"/>
    </row>
    <row r="566" spans="1:7" ht="12.75">
      <c r="A566" s="40"/>
      <c r="B566" s="154" t="s">
        <v>667</v>
      </c>
      <c r="C566" s="40"/>
      <c r="D566" s="40"/>
      <c r="E566" s="102"/>
      <c r="F566" s="35" t="e">
        <f>#REF!</f>
        <v>#REF!</v>
      </c>
      <c r="G566" s="35">
        <v>1238809</v>
      </c>
    </row>
    <row r="567" spans="1:7" ht="12.75">
      <c r="A567" s="40"/>
      <c r="B567" s="154"/>
      <c r="C567" s="40"/>
      <c r="D567" s="40"/>
      <c r="E567" s="102"/>
      <c r="F567" s="35"/>
      <c r="G567" s="35"/>
    </row>
    <row r="568" spans="1:7" ht="12.75">
      <c r="A568" s="40"/>
      <c r="B568" s="154" t="s">
        <v>891</v>
      </c>
      <c r="C568" s="40"/>
      <c r="D568" s="40"/>
      <c r="E568" s="102"/>
      <c r="F568" s="35" t="e">
        <f>#REF!</f>
        <v>#REF!</v>
      </c>
      <c r="G568" s="35">
        <v>69218</v>
      </c>
    </row>
    <row r="569" spans="1:7" ht="12.75">
      <c r="A569" s="40"/>
      <c r="B569" s="154"/>
      <c r="C569" s="40"/>
      <c r="D569" s="40"/>
      <c r="E569" s="102"/>
      <c r="F569" s="35"/>
      <c r="G569" s="35"/>
    </row>
    <row r="570" spans="1:7" ht="12.75">
      <c r="A570" s="40"/>
      <c r="B570" s="154" t="s">
        <v>677</v>
      </c>
      <c r="C570" s="40"/>
      <c r="D570" s="40"/>
      <c r="E570" s="102"/>
      <c r="F570" s="35" t="e">
        <f>#REF!</f>
        <v>#REF!</v>
      </c>
      <c r="G570" s="35">
        <v>860450</v>
      </c>
    </row>
    <row r="571" spans="1:7" ht="12.75">
      <c r="A571" s="40"/>
      <c r="B571" s="154"/>
      <c r="C571" s="40"/>
      <c r="D571" s="40"/>
      <c r="E571" s="102"/>
      <c r="F571" s="35"/>
      <c r="G571" s="35"/>
    </row>
    <row r="572" spans="1:7" ht="12.75">
      <c r="A572" s="40"/>
      <c r="B572" s="154" t="e">
        <f>#REF!</f>
        <v>#REF!</v>
      </c>
      <c r="C572" s="40"/>
      <c r="D572" s="40"/>
      <c r="E572" s="102"/>
      <c r="F572" s="35" t="e">
        <f>#REF!</f>
        <v>#REF!</v>
      </c>
      <c r="G572" s="35"/>
    </row>
    <row r="573" spans="1:7" ht="12.75">
      <c r="A573" s="40"/>
      <c r="B573" s="154"/>
      <c r="C573" s="40"/>
      <c r="D573" s="40"/>
      <c r="E573" s="102"/>
      <c r="F573" s="35"/>
      <c r="G573" s="35"/>
    </row>
    <row r="574" spans="1:7" ht="12.75">
      <c r="A574" s="40"/>
      <c r="B574" s="154" t="s">
        <v>356</v>
      </c>
      <c r="C574" s="40"/>
      <c r="D574" s="40"/>
      <c r="E574" s="102"/>
      <c r="F574" s="35" t="e">
        <f>#REF!</f>
        <v>#REF!</v>
      </c>
      <c r="G574" s="35">
        <v>752339</v>
      </c>
    </row>
    <row r="575" spans="1:7" ht="12.75">
      <c r="A575" s="40"/>
      <c r="B575" s="154"/>
      <c r="C575" s="40"/>
      <c r="D575" s="40"/>
      <c r="E575" s="102"/>
      <c r="F575" s="35"/>
      <c r="G575" s="35"/>
    </row>
    <row r="576" spans="1:7" ht="12.75">
      <c r="A576" s="40"/>
      <c r="B576" s="154" t="s">
        <v>373</v>
      </c>
      <c r="C576" s="40"/>
      <c r="D576" s="40"/>
      <c r="E576" s="102"/>
      <c r="F576" s="35" t="e">
        <f>#REF!</f>
        <v>#REF!</v>
      </c>
      <c r="G576" s="35">
        <v>47990</v>
      </c>
    </row>
    <row r="577" spans="1:7" ht="12.75">
      <c r="A577" s="40"/>
      <c r="B577" s="154"/>
      <c r="C577" s="40"/>
      <c r="D577" s="40"/>
      <c r="E577" s="102"/>
      <c r="F577" s="35"/>
      <c r="G577" s="35"/>
    </row>
    <row r="578" spans="1:7" ht="12.75">
      <c r="A578" s="40"/>
      <c r="B578" s="154" t="e">
        <f>#REF!</f>
        <v>#REF!</v>
      </c>
      <c r="C578" s="40"/>
      <c r="D578" s="40"/>
      <c r="E578" s="102"/>
      <c r="F578" s="35" t="e">
        <f>#REF!</f>
        <v>#REF!</v>
      </c>
      <c r="G578" s="35"/>
    </row>
    <row r="579" spans="1:7" ht="12.75">
      <c r="A579" s="40"/>
      <c r="B579" s="36"/>
      <c r="C579" s="40"/>
      <c r="D579" s="40"/>
      <c r="E579" s="102"/>
      <c r="F579" s="35"/>
      <c r="G579" s="35"/>
    </row>
    <row r="580" spans="1:7" ht="12.75">
      <c r="A580" s="40"/>
      <c r="B580" s="155" t="s">
        <v>634</v>
      </c>
      <c r="C580" s="40"/>
      <c r="D580" s="40"/>
      <c r="E580" s="102"/>
      <c r="F580" s="36" t="e">
        <f>SUM(F560:F578)</f>
        <v>#REF!</v>
      </c>
      <c r="G580" s="36">
        <f>SUM(G560:G576)</f>
        <v>15680949</v>
      </c>
    </row>
    <row r="581" spans="1:7" ht="12.75">
      <c r="A581" s="40"/>
      <c r="B581" s="155"/>
      <c r="C581" s="40"/>
      <c r="D581" s="40"/>
      <c r="E581" s="102"/>
      <c r="F581" s="35"/>
      <c r="G581" s="35"/>
    </row>
    <row r="582" spans="1:7" ht="12.75">
      <c r="A582" s="40"/>
      <c r="B582" s="36" t="s">
        <v>955</v>
      </c>
      <c r="C582" s="40"/>
      <c r="D582" s="40"/>
      <c r="E582" s="102"/>
      <c r="F582" s="35"/>
      <c r="G582" s="35"/>
    </row>
    <row r="583" spans="1:7" ht="12.75">
      <c r="A583" s="40"/>
      <c r="B583" s="36"/>
      <c r="C583" s="40"/>
      <c r="D583" s="40"/>
      <c r="E583" s="102"/>
      <c r="F583" s="35"/>
      <c r="G583" s="35"/>
    </row>
    <row r="584" spans="1:7" ht="12.75">
      <c r="A584" s="40"/>
      <c r="B584" s="154" t="s">
        <v>956</v>
      </c>
      <c r="C584" s="40"/>
      <c r="D584" s="40"/>
      <c r="E584" s="102"/>
      <c r="F584" s="35" t="e">
        <f>#REF!</f>
        <v>#REF!</v>
      </c>
      <c r="G584" s="35">
        <v>1567300</v>
      </c>
    </row>
    <row r="585" spans="1:7" ht="12.75">
      <c r="A585" s="40"/>
      <c r="B585" s="154"/>
      <c r="C585" s="40"/>
      <c r="D585" s="40"/>
      <c r="E585" s="102"/>
      <c r="F585" s="35"/>
      <c r="G585" s="35"/>
    </row>
    <row r="586" spans="1:7" ht="12.75">
      <c r="A586" s="40"/>
      <c r="B586" s="154" t="s">
        <v>957</v>
      </c>
      <c r="C586" s="40"/>
      <c r="D586" s="40"/>
      <c r="E586" s="102"/>
      <c r="F586" s="35" t="e">
        <f>#REF!</f>
        <v>#REF!</v>
      </c>
      <c r="G586" s="35">
        <v>0</v>
      </c>
    </row>
    <row r="587" spans="1:7" ht="12.75">
      <c r="A587" s="40"/>
      <c r="B587" s="154"/>
      <c r="C587" s="40"/>
      <c r="D587" s="40"/>
      <c r="E587" s="102"/>
      <c r="F587" s="35"/>
      <c r="G587" s="35"/>
    </row>
    <row r="588" spans="1:7" ht="12.75">
      <c r="A588" s="40"/>
      <c r="B588" s="154" t="s">
        <v>958</v>
      </c>
      <c r="C588" s="40"/>
      <c r="D588" s="40"/>
      <c r="E588" s="102"/>
      <c r="F588" s="35" t="e">
        <f>#REF!</f>
        <v>#REF!</v>
      </c>
      <c r="G588" s="35">
        <v>0</v>
      </c>
    </row>
    <row r="589" spans="1:7" ht="12.75">
      <c r="A589" s="40"/>
      <c r="B589" s="154"/>
      <c r="C589" s="40"/>
      <c r="D589" s="40"/>
      <c r="E589" s="102"/>
      <c r="F589" s="35"/>
      <c r="G589" s="35"/>
    </row>
    <row r="590" spans="1:7" ht="12.75">
      <c r="A590" s="40"/>
      <c r="B590" s="154" t="s">
        <v>959</v>
      </c>
      <c r="C590" s="40"/>
      <c r="D590" s="40"/>
      <c r="E590" s="102"/>
      <c r="F590" s="35" t="e">
        <f>#REF!</f>
        <v>#REF!</v>
      </c>
      <c r="G590" s="35">
        <v>257000</v>
      </c>
    </row>
    <row r="591" spans="1:7" ht="12.75">
      <c r="A591" s="40"/>
      <c r="B591" s="154"/>
      <c r="C591" s="40"/>
      <c r="D591" s="40"/>
      <c r="E591" s="102"/>
      <c r="F591" s="35"/>
      <c r="G591" s="35"/>
    </row>
    <row r="592" spans="1:7" ht="12.75">
      <c r="A592" s="40"/>
      <c r="B592" s="154" t="s">
        <v>960</v>
      </c>
      <c r="C592" s="40"/>
      <c r="D592" s="40"/>
      <c r="E592" s="102"/>
      <c r="F592" s="35" t="e">
        <f>#REF!</f>
        <v>#REF!</v>
      </c>
      <c r="G592" s="35">
        <v>1035000</v>
      </c>
    </row>
    <row r="593" spans="1:7" ht="12.75">
      <c r="A593" s="40"/>
      <c r="B593" s="154"/>
      <c r="C593" s="40"/>
      <c r="D593" s="40"/>
      <c r="E593" s="102"/>
      <c r="F593" s="35"/>
      <c r="G593" s="35"/>
    </row>
    <row r="594" spans="1:7" ht="12.75">
      <c r="A594" s="40"/>
      <c r="B594" s="154" t="s">
        <v>537</v>
      </c>
      <c r="C594" s="40"/>
      <c r="D594" s="40"/>
      <c r="E594" s="102"/>
      <c r="F594" s="35" t="e">
        <f>#REF!</f>
        <v>#REF!</v>
      </c>
      <c r="G594" s="35">
        <v>0</v>
      </c>
    </row>
    <row r="595" spans="1:7" ht="12.75">
      <c r="A595" s="40"/>
      <c r="B595" s="154"/>
      <c r="C595" s="40"/>
      <c r="D595" s="40"/>
      <c r="E595" s="102"/>
      <c r="F595" s="35"/>
      <c r="G595" s="35"/>
    </row>
    <row r="596" spans="1:7" ht="12.75">
      <c r="A596" s="40"/>
      <c r="B596" s="154" t="s">
        <v>675</v>
      </c>
      <c r="C596" s="40"/>
      <c r="D596" s="40"/>
      <c r="E596" s="102"/>
      <c r="F596" s="35" t="e">
        <f>#REF!</f>
        <v>#REF!</v>
      </c>
      <c r="G596" s="35">
        <v>0</v>
      </c>
    </row>
    <row r="597" spans="1:7" ht="12.75">
      <c r="A597" s="40"/>
      <c r="B597" s="154"/>
      <c r="C597" s="40"/>
      <c r="D597" s="40"/>
      <c r="E597" s="102"/>
      <c r="F597" s="35"/>
      <c r="G597" s="35"/>
    </row>
    <row r="598" spans="1:7" ht="12.75">
      <c r="A598" s="40"/>
      <c r="B598" s="154" t="s">
        <v>676</v>
      </c>
      <c r="C598" s="40"/>
      <c r="D598" s="40"/>
      <c r="E598" s="102"/>
      <c r="F598" s="35" t="e">
        <f>#REF!</f>
        <v>#REF!</v>
      </c>
      <c r="G598" s="35">
        <v>0</v>
      </c>
    </row>
    <row r="599" spans="1:7" ht="12.75">
      <c r="A599" s="40"/>
      <c r="B599" s="36"/>
      <c r="C599" s="40"/>
      <c r="D599" s="40"/>
      <c r="E599" s="102"/>
      <c r="F599" s="35"/>
      <c r="G599" s="35"/>
    </row>
    <row r="600" spans="1:7" ht="12.75">
      <c r="A600" s="40"/>
      <c r="B600" s="155" t="s">
        <v>634</v>
      </c>
      <c r="C600" s="40"/>
      <c r="D600" s="40"/>
      <c r="E600" s="102"/>
      <c r="F600" s="36" t="e">
        <f>SUM(F584:F598)</f>
        <v>#REF!</v>
      </c>
      <c r="G600" s="36">
        <f>SUM(G584:G598)</f>
        <v>2859300</v>
      </c>
    </row>
    <row r="601" spans="1:7" ht="12.75">
      <c r="A601" s="40"/>
      <c r="B601" s="155"/>
      <c r="C601" s="40"/>
      <c r="D601" s="40"/>
      <c r="E601" s="102"/>
      <c r="F601" s="36"/>
      <c r="G601" s="35"/>
    </row>
    <row r="602" spans="1:7" ht="12.75">
      <c r="A602" s="40"/>
      <c r="B602" s="36" t="s">
        <v>673</v>
      </c>
      <c r="C602" s="40"/>
      <c r="D602" s="40"/>
      <c r="E602" s="102"/>
      <c r="F602" s="35"/>
      <c r="G602" s="35"/>
    </row>
    <row r="603" spans="1:7" ht="12.75">
      <c r="A603" s="40"/>
      <c r="B603" s="36"/>
      <c r="C603" s="40"/>
      <c r="D603" s="40"/>
      <c r="E603" s="102"/>
      <c r="F603" s="35"/>
      <c r="G603" s="35"/>
    </row>
    <row r="604" spans="1:7" ht="12.75">
      <c r="A604" s="40"/>
      <c r="B604" s="154" t="s">
        <v>374</v>
      </c>
      <c r="C604" s="40"/>
      <c r="D604" s="40"/>
      <c r="E604" s="102"/>
      <c r="F604" s="35" t="e">
        <f>#REF!</f>
        <v>#REF!</v>
      </c>
      <c r="G604" s="35">
        <v>1531900</v>
      </c>
    </row>
    <row r="605" spans="1:7" ht="12.75">
      <c r="A605" s="40"/>
      <c r="B605" s="154"/>
      <c r="C605" s="40"/>
      <c r="D605" s="40"/>
      <c r="E605" s="102"/>
      <c r="F605" s="35"/>
      <c r="G605" s="35"/>
    </row>
    <row r="606" spans="1:7" ht="12.75">
      <c r="A606" s="40"/>
      <c r="B606" s="154" t="s">
        <v>139</v>
      </c>
      <c r="C606" s="40"/>
      <c r="D606" s="40"/>
      <c r="E606" s="102"/>
      <c r="F606" s="35" t="e">
        <f>#REF!</f>
        <v>#REF!</v>
      </c>
      <c r="G606" s="35">
        <v>178650</v>
      </c>
    </row>
    <row r="607" spans="1:7" ht="12.75">
      <c r="A607" s="40"/>
      <c r="B607" s="154"/>
      <c r="C607" s="40"/>
      <c r="D607" s="40"/>
      <c r="E607" s="102"/>
      <c r="F607" s="35"/>
      <c r="G607" s="35"/>
    </row>
    <row r="608" spans="1:7" ht="12.75">
      <c r="A608" s="40"/>
      <c r="B608" s="154" t="s">
        <v>1069</v>
      </c>
      <c r="C608" s="40"/>
      <c r="D608" s="40"/>
      <c r="E608" s="102"/>
      <c r="F608" s="35" t="e">
        <f>#REF!</f>
        <v>#REF!</v>
      </c>
      <c r="G608" s="35">
        <v>1038577</v>
      </c>
    </row>
    <row r="609" spans="1:7" ht="12.75">
      <c r="A609" s="40"/>
      <c r="B609" s="154"/>
      <c r="C609" s="40"/>
      <c r="D609" s="40"/>
      <c r="E609" s="102"/>
      <c r="F609" s="35"/>
      <c r="G609" s="35"/>
    </row>
    <row r="610" spans="1:7" ht="12.75">
      <c r="A610" s="40"/>
      <c r="B610" s="154" t="s">
        <v>140</v>
      </c>
      <c r="C610" s="40"/>
      <c r="D610" s="40"/>
      <c r="E610" s="102"/>
      <c r="F610" s="35" t="e">
        <f>#REF!</f>
        <v>#REF!</v>
      </c>
      <c r="G610" s="35">
        <v>89702</v>
      </c>
    </row>
    <row r="611" spans="1:7" ht="12.75">
      <c r="A611" s="40"/>
      <c r="B611" s="154"/>
      <c r="C611" s="40"/>
      <c r="D611" s="40"/>
      <c r="E611" s="102"/>
      <c r="F611" s="35"/>
      <c r="G611" s="35"/>
    </row>
    <row r="612" spans="1:7" ht="12.75">
      <c r="A612" s="40"/>
      <c r="B612" s="154" t="s">
        <v>794</v>
      </c>
      <c r="C612" s="40"/>
      <c r="D612" s="40"/>
      <c r="E612" s="102"/>
      <c r="F612" s="35" t="e">
        <f>#REF!</f>
        <v>#REF!</v>
      </c>
      <c r="G612" s="35">
        <v>130800</v>
      </c>
    </row>
    <row r="613" spans="1:7" ht="12.75">
      <c r="A613" s="40"/>
      <c r="B613" s="154"/>
      <c r="C613" s="40"/>
      <c r="D613" s="40"/>
      <c r="E613" s="102"/>
      <c r="F613" s="35"/>
      <c r="G613" s="35"/>
    </row>
    <row r="614" spans="1:7" ht="12.75">
      <c r="A614" s="40"/>
      <c r="B614" s="154" t="s">
        <v>892</v>
      </c>
      <c r="C614" s="40"/>
      <c r="D614" s="40"/>
      <c r="E614" s="102"/>
      <c r="F614" s="35" t="e">
        <f>#REF!</f>
        <v>#REF!</v>
      </c>
      <c r="G614" s="35">
        <v>594335</v>
      </c>
    </row>
    <row r="615" spans="1:7" ht="12.75">
      <c r="A615" s="40"/>
      <c r="B615" s="154"/>
      <c r="C615" s="40"/>
      <c r="D615" s="40"/>
      <c r="E615" s="102"/>
      <c r="F615" s="35"/>
      <c r="G615" s="35"/>
    </row>
    <row r="616" spans="1:7" ht="12.75">
      <c r="A616" s="40"/>
      <c r="B616" s="154" t="s">
        <v>795</v>
      </c>
      <c r="C616" s="40"/>
      <c r="D616" s="40"/>
      <c r="E616" s="102"/>
      <c r="F616" s="35" t="e">
        <f>#REF!</f>
        <v>#REF!</v>
      </c>
      <c r="G616" s="35">
        <v>221962</v>
      </c>
    </row>
    <row r="617" spans="1:7" ht="12.75">
      <c r="A617" s="40"/>
      <c r="B617" s="154"/>
      <c r="C617" s="40"/>
      <c r="D617" s="40"/>
      <c r="E617" s="102"/>
      <c r="F617" s="35"/>
      <c r="G617" s="35"/>
    </row>
    <row r="618" spans="1:7" ht="12.75">
      <c r="A618" s="40"/>
      <c r="B618" s="154" t="s">
        <v>141</v>
      </c>
      <c r="C618" s="40"/>
      <c r="D618" s="40"/>
      <c r="E618" s="102"/>
      <c r="F618" s="35" t="e">
        <f>#REF!</f>
        <v>#REF!</v>
      </c>
      <c r="G618" s="35">
        <v>353235</v>
      </c>
    </row>
    <row r="619" spans="1:7" ht="12.75">
      <c r="A619" s="40"/>
      <c r="B619" s="154"/>
      <c r="C619" s="40"/>
      <c r="D619" s="40"/>
      <c r="E619" s="102"/>
      <c r="F619" s="35"/>
      <c r="G619" s="35"/>
    </row>
    <row r="620" spans="1:7" ht="12.75">
      <c r="A620" s="40"/>
      <c r="B620" s="154" t="s">
        <v>142</v>
      </c>
      <c r="C620" s="40"/>
      <c r="D620" s="40"/>
      <c r="E620" s="102"/>
      <c r="F620" s="35" t="e">
        <f>#REF!</f>
        <v>#REF!</v>
      </c>
      <c r="G620" s="35">
        <v>89451</v>
      </c>
    </row>
    <row r="621" spans="1:7" ht="12.75">
      <c r="A621" s="40"/>
      <c r="B621" s="36"/>
      <c r="C621" s="40"/>
      <c r="D621" s="40"/>
      <c r="E621" s="102"/>
      <c r="F621" s="35"/>
      <c r="G621" s="35"/>
    </row>
    <row r="622" spans="1:7" ht="12.75">
      <c r="A622" s="40"/>
      <c r="B622" s="155" t="s">
        <v>634</v>
      </c>
      <c r="C622" s="40"/>
      <c r="D622" s="40"/>
      <c r="E622" s="102"/>
      <c r="F622" s="36" t="e">
        <f>SUM(F604:F620)</f>
        <v>#REF!</v>
      </c>
      <c r="G622" s="36">
        <f>SUM(G604:G620)</f>
        <v>4228612</v>
      </c>
    </row>
    <row r="623" spans="1:7" ht="12.75">
      <c r="A623" s="40"/>
      <c r="B623" s="36"/>
      <c r="C623" s="40"/>
      <c r="D623" s="40"/>
      <c r="E623" s="102"/>
      <c r="F623" s="35"/>
      <c r="G623" s="35"/>
    </row>
    <row r="624" spans="1:7" ht="12.75">
      <c r="A624" s="40"/>
      <c r="B624" s="36" t="s">
        <v>1040</v>
      </c>
      <c r="C624" s="40"/>
      <c r="D624" s="40"/>
      <c r="E624" s="102"/>
      <c r="F624" s="35"/>
      <c r="G624" s="35"/>
    </row>
    <row r="625" spans="1:7" ht="12.75">
      <c r="A625" s="40"/>
      <c r="B625" s="36"/>
      <c r="C625" s="40"/>
      <c r="D625" s="40"/>
      <c r="E625" s="102"/>
      <c r="F625" s="35"/>
      <c r="G625" s="35"/>
    </row>
    <row r="626" spans="1:7" ht="12.75">
      <c r="A626" s="40"/>
      <c r="B626" s="154" t="s">
        <v>143</v>
      </c>
      <c r="C626" s="40"/>
      <c r="D626" s="40"/>
      <c r="E626" s="102"/>
      <c r="F626" s="35" t="e">
        <f>#REF!</f>
        <v>#REF!</v>
      </c>
      <c r="G626" s="35">
        <v>373017</v>
      </c>
    </row>
    <row r="627" spans="1:7" ht="12.75">
      <c r="A627" s="40"/>
      <c r="B627" s="154"/>
      <c r="C627" s="40"/>
      <c r="D627" s="40"/>
      <c r="E627" s="102"/>
      <c r="F627" s="35"/>
      <c r="G627" s="35"/>
    </row>
    <row r="628" spans="1:7" ht="12.75">
      <c r="A628" s="40"/>
      <c r="B628" s="154" t="s">
        <v>144</v>
      </c>
      <c r="C628" s="40"/>
      <c r="D628" s="40"/>
      <c r="E628" s="102"/>
      <c r="F628" s="35" t="e">
        <f>#REF!</f>
        <v>#REF!</v>
      </c>
      <c r="G628" s="35">
        <v>27764</v>
      </c>
    </row>
    <row r="629" spans="1:7" ht="12.75">
      <c r="A629" s="40"/>
      <c r="B629" s="154"/>
      <c r="C629" s="40"/>
      <c r="D629" s="40"/>
      <c r="E629" s="102"/>
      <c r="F629" s="35"/>
      <c r="G629" s="35"/>
    </row>
    <row r="630" spans="1:7" ht="12.75">
      <c r="A630" s="40"/>
      <c r="B630" s="154" t="s">
        <v>99</v>
      </c>
      <c r="C630" s="40"/>
      <c r="D630" s="40"/>
      <c r="E630" s="102"/>
      <c r="F630" s="35" t="e">
        <f>#REF!</f>
        <v>#REF!</v>
      </c>
      <c r="G630" s="35">
        <v>168485</v>
      </c>
    </row>
    <row r="631" spans="1:7" ht="12.75">
      <c r="A631" s="40"/>
      <c r="B631" s="154"/>
      <c r="C631" s="40"/>
      <c r="D631" s="40"/>
      <c r="E631" s="102"/>
      <c r="F631" s="35"/>
      <c r="G631" s="35"/>
    </row>
    <row r="632" spans="1:7" ht="12.75">
      <c r="A632" s="40"/>
      <c r="B632" s="154" t="s">
        <v>145</v>
      </c>
      <c r="C632" s="40"/>
      <c r="D632" s="40"/>
      <c r="E632" s="102"/>
      <c r="F632" s="35" t="e">
        <f>#REF!</f>
        <v>#REF!</v>
      </c>
      <c r="G632" s="35">
        <v>1811</v>
      </c>
    </row>
    <row r="633" spans="1:7" ht="12.75">
      <c r="A633" s="40"/>
      <c r="B633" s="154"/>
      <c r="C633" s="40"/>
      <c r="D633" s="40"/>
      <c r="E633" s="102"/>
      <c r="F633" s="35"/>
      <c r="G633" s="35"/>
    </row>
    <row r="634" spans="1:7" ht="12.75">
      <c r="A634" s="40"/>
      <c r="B634" s="154" t="s">
        <v>893</v>
      </c>
      <c r="C634" s="40"/>
      <c r="D634" s="40"/>
      <c r="E634" s="102"/>
      <c r="F634" s="35" t="e">
        <f>#REF!</f>
        <v>#REF!</v>
      </c>
      <c r="G634" s="35">
        <v>31600</v>
      </c>
    </row>
    <row r="635" spans="1:7" ht="12.75">
      <c r="A635" s="40"/>
      <c r="B635" s="154"/>
      <c r="C635" s="40"/>
      <c r="D635" s="40"/>
      <c r="E635" s="102"/>
      <c r="F635" s="35"/>
      <c r="G635" s="35"/>
    </row>
    <row r="636" spans="1:7" ht="12.75">
      <c r="A636" s="40"/>
      <c r="B636" s="154" t="s">
        <v>894</v>
      </c>
      <c r="C636" s="40"/>
      <c r="D636" s="40"/>
      <c r="E636" s="102"/>
      <c r="F636" s="35" t="e">
        <f>#REF!</f>
        <v>#REF!</v>
      </c>
      <c r="G636" s="35">
        <v>815000</v>
      </c>
    </row>
    <row r="637" spans="1:7" ht="12.75">
      <c r="A637" s="40"/>
      <c r="B637" s="154"/>
      <c r="C637" s="40"/>
      <c r="D637" s="40"/>
      <c r="E637" s="102"/>
      <c r="F637" s="35"/>
      <c r="G637" s="35"/>
    </row>
    <row r="638" spans="1:7" ht="12.75">
      <c r="A638" s="40"/>
      <c r="B638" s="154" t="e">
        <f>#REF!</f>
        <v>#REF!</v>
      </c>
      <c r="C638" s="40"/>
      <c r="D638" s="40"/>
      <c r="E638" s="102"/>
      <c r="F638" s="35" t="e">
        <f>#REF!</f>
        <v>#REF!</v>
      </c>
      <c r="G638" s="35"/>
    </row>
    <row r="639" spans="1:7" ht="12.75">
      <c r="A639" s="40"/>
      <c r="B639" s="154"/>
      <c r="C639" s="40"/>
      <c r="D639" s="40"/>
      <c r="E639" s="102"/>
      <c r="F639" s="35"/>
      <c r="G639" s="35"/>
    </row>
    <row r="640" spans="1:7" ht="12.75">
      <c r="A640" s="40"/>
      <c r="B640" s="154" t="s">
        <v>146</v>
      </c>
      <c r="C640" s="40"/>
      <c r="D640" s="40"/>
      <c r="E640" s="102"/>
      <c r="F640" s="35" t="e">
        <f>#REF!</f>
        <v>#REF!</v>
      </c>
      <c r="G640" s="35">
        <v>583497</v>
      </c>
    </row>
    <row r="641" spans="1:7" ht="12.75">
      <c r="A641" s="40"/>
      <c r="B641" s="154"/>
      <c r="C641" s="40"/>
      <c r="D641" s="40"/>
      <c r="E641" s="102"/>
      <c r="F641" s="35"/>
      <c r="G641" s="35"/>
    </row>
    <row r="642" spans="1:7" ht="12.75">
      <c r="A642" s="40"/>
      <c r="B642" s="154" t="s">
        <v>147</v>
      </c>
      <c r="C642" s="40"/>
      <c r="D642" s="40"/>
      <c r="E642" s="102"/>
      <c r="F642" s="35" t="e">
        <f>#REF!</f>
        <v>#REF!</v>
      </c>
      <c r="G642" s="35">
        <v>0</v>
      </c>
    </row>
    <row r="643" spans="1:7" ht="12.75">
      <c r="A643" s="40"/>
      <c r="B643" s="36"/>
      <c r="C643" s="40"/>
      <c r="D643" s="40"/>
      <c r="E643" s="102"/>
      <c r="F643" s="35"/>
      <c r="G643" s="35"/>
    </row>
    <row r="644" spans="1:7" ht="12.75">
      <c r="A644" s="40"/>
      <c r="B644" s="155" t="s">
        <v>634</v>
      </c>
      <c r="C644" s="40"/>
      <c r="D644" s="40"/>
      <c r="E644" s="102"/>
      <c r="F644" s="36" t="e">
        <f>SUM(F626:F642)</f>
        <v>#REF!</v>
      </c>
      <c r="G644" s="36">
        <f>SUM(G626:G642)</f>
        <v>2001174</v>
      </c>
    </row>
    <row r="645" spans="1:7" ht="12.75">
      <c r="A645" s="40"/>
      <c r="B645" s="155"/>
      <c r="C645" s="40"/>
      <c r="D645" s="40"/>
      <c r="E645" s="102"/>
      <c r="F645" s="35"/>
      <c r="G645" s="35"/>
    </row>
    <row r="646" spans="1:7" ht="12.75">
      <c r="A646" s="40"/>
      <c r="B646" s="156" t="s">
        <v>451</v>
      </c>
      <c r="C646" s="40"/>
      <c r="D646" s="40"/>
      <c r="E646" s="102"/>
      <c r="F646" s="35"/>
      <c r="G646" s="35"/>
    </row>
    <row r="647" spans="1:7" ht="12.75">
      <c r="A647" s="40"/>
      <c r="B647" s="155"/>
      <c r="C647" s="40"/>
      <c r="D647" s="40"/>
      <c r="E647" s="102"/>
      <c r="F647" s="35"/>
      <c r="G647" s="35"/>
    </row>
    <row r="648" spans="1:7" ht="12.75">
      <c r="A648" s="40"/>
      <c r="B648" s="154" t="s">
        <v>571</v>
      </c>
      <c r="C648" s="40"/>
      <c r="D648" s="40"/>
      <c r="E648" s="102"/>
      <c r="F648" s="35" t="e">
        <f>#REF!</f>
        <v>#REF!</v>
      </c>
      <c r="G648" s="35">
        <v>10394983</v>
      </c>
    </row>
    <row r="649" spans="1:7" ht="12.75">
      <c r="A649" s="40"/>
      <c r="B649" s="154" t="s">
        <v>746</v>
      </c>
      <c r="C649" s="40"/>
      <c r="D649" s="40"/>
      <c r="E649" s="102"/>
      <c r="F649" s="35" t="e">
        <f>#REF!</f>
        <v>#REF!</v>
      </c>
      <c r="G649" s="35">
        <v>578004</v>
      </c>
    </row>
    <row r="650" spans="1:7" ht="12.75">
      <c r="A650" s="40"/>
      <c r="B650" s="154" t="s">
        <v>573</v>
      </c>
      <c r="C650" s="40"/>
      <c r="D650" s="40"/>
      <c r="E650" s="102"/>
      <c r="F650" s="35" t="e">
        <f>#REF!</f>
        <v>#REF!</v>
      </c>
      <c r="G650" s="35">
        <v>231488</v>
      </c>
    </row>
    <row r="651" spans="1:7" ht="12.75">
      <c r="A651" s="40"/>
      <c r="B651" s="154"/>
      <c r="C651" s="40"/>
      <c r="D651" s="40"/>
      <c r="E651" s="102"/>
      <c r="F651" s="35"/>
      <c r="G651" s="35"/>
    </row>
    <row r="652" spans="1:7" ht="12.75">
      <c r="A652" s="40"/>
      <c r="B652" s="154" t="s">
        <v>792</v>
      </c>
      <c r="C652" s="40"/>
      <c r="D652" s="40"/>
      <c r="E652" s="102"/>
      <c r="F652" s="35" t="e">
        <f>#REF!</f>
        <v>#REF!</v>
      </c>
      <c r="G652" s="35">
        <v>3708444</v>
      </c>
    </row>
    <row r="653" spans="1:7" ht="12.75">
      <c r="A653" s="40"/>
      <c r="B653" s="154"/>
      <c r="C653" s="40"/>
      <c r="D653" s="40"/>
      <c r="E653" s="102"/>
      <c r="F653" s="35"/>
      <c r="G653" s="35"/>
    </row>
    <row r="654" spans="1:7" ht="12.75">
      <c r="A654" s="40"/>
      <c r="B654" s="154" t="s">
        <v>793</v>
      </c>
      <c r="C654" s="40"/>
      <c r="D654" s="40"/>
      <c r="E654" s="102"/>
      <c r="F654" s="35" t="e">
        <f>#REF!</f>
        <v>#REF!</v>
      </c>
      <c r="G654" s="35">
        <v>615655</v>
      </c>
    </row>
    <row r="655" spans="1:7" ht="12.75">
      <c r="A655" s="40"/>
      <c r="B655" s="154"/>
      <c r="C655" s="40"/>
      <c r="D655" s="40"/>
      <c r="E655" s="102"/>
      <c r="F655" s="35"/>
      <c r="G655" s="35"/>
    </row>
    <row r="656" spans="1:7" ht="12.75">
      <c r="A656" s="40"/>
      <c r="B656" s="154" t="s">
        <v>572</v>
      </c>
      <c r="C656" s="40"/>
      <c r="D656" s="40"/>
      <c r="E656" s="102"/>
      <c r="F656" s="35" t="e">
        <f>#REF!</f>
        <v>#REF!</v>
      </c>
      <c r="G656" s="35">
        <v>61768</v>
      </c>
    </row>
    <row r="657" spans="1:7" ht="12.75">
      <c r="A657" s="40"/>
      <c r="B657" s="155"/>
      <c r="C657" s="40"/>
      <c r="D657" s="40"/>
      <c r="E657" s="102"/>
      <c r="F657" s="35"/>
      <c r="G657" s="35"/>
    </row>
    <row r="658" spans="1:7" ht="12.75">
      <c r="A658" s="40"/>
      <c r="B658" s="155" t="s">
        <v>634</v>
      </c>
      <c r="C658" s="40"/>
      <c r="D658" s="40"/>
      <c r="E658" s="102"/>
      <c r="F658" s="36" t="e">
        <f>SUM(F648:F656)</f>
        <v>#REF!</v>
      </c>
      <c r="G658" s="36">
        <f>SUM(G648:G656)</f>
        <v>15590342</v>
      </c>
    </row>
    <row r="659" spans="1:7" ht="12.75">
      <c r="A659" s="40"/>
      <c r="B659" s="155"/>
      <c r="C659" s="40"/>
      <c r="D659" s="40"/>
      <c r="E659" s="102"/>
      <c r="F659" s="35"/>
      <c r="G659" s="35"/>
    </row>
    <row r="660" spans="1:7" ht="12.75">
      <c r="A660" s="40"/>
      <c r="B660" s="155"/>
      <c r="C660" s="40"/>
      <c r="D660" s="40"/>
      <c r="E660" s="102"/>
      <c r="F660" s="35"/>
      <c r="G660" s="35"/>
    </row>
    <row r="661" spans="1:7" ht="12.75">
      <c r="A661" s="40"/>
      <c r="B661" s="156" t="s">
        <v>797</v>
      </c>
      <c r="C661" s="40"/>
      <c r="D661" s="40"/>
      <c r="E661" s="102"/>
      <c r="F661" s="35"/>
      <c r="G661" s="35"/>
    </row>
    <row r="662" spans="1:7" ht="12.75">
      <c r="A662" s="40"/>
      <c r="B662" s="155"/>
      <c r="C662" s="40"/>
      <c r="D662" s="40"/>
      <c r="E662" s="102"/>
      <c r="F662" s="35"/>
      <c r="G662" s="35"/>
    </row>
    <row r="663" spans="1:7" ht="12.75">
      <c r="A663" s="40"/>
      <c r="B663" s="154" t="s">
        <v>798</v>
      </c>
      <c r="C663" s="40"/>
      <c r="D663" s="40"/>
      <c r="E663" s="102"/>
      <c r="F663" s="35" t="e">
        <f>#REF!</f>
        <v>#REF!</v>
      </c>
      <c r="G663" s="35">
        <v>1096252</v>
      </c>
    </row>
    <row r="664" spans="1:7" ht="12.75">
      <c r="A664" s="40"/>
      <c r="B664" s="154"/>
      <c r="C664" s="40"/>
      <c r="D664" s="40"/>
      <c r="E664" s="102"/>
      <c r="F664" s="35"/>
      <c r="G664" s="35"/>
    </row>
    <row r="665" spans="1:7" ht="12.75">
      <c r="A665" s="40"/>
      <c r="B665" s="154" t="s">
        <v>800</v>
      </c>
      <c r="C665" s="40"/>
      <c r="D665" s="40"/>
      <c r="E665" s="102"/>
      <c r="F665" s="35" t="e">
        <f>#REF!</f>
        <v>#REF!</v>
      </c>
      <c r="G665" s="35">
        <v>989285</v>
      </c>
    </row>
    <row r="666" spans="1:7" ht="12.75">
      <c r="A666" s="40"/>
      <c r="B666" s="154"/>
      <c r="C666" s="40"/>
      <c r="D666" s="40"/>
      <c r="E666" s="102"/>
      <c r="F666" s="35"/>
      <c r="G666" s="35"/>
    </row>
    <row r="667" spans="1:7" ht="12.75">
      <c r="A667" s="40"/>
      <c r="B667" s="154" t="s">
        <v>605</v>
      </c>
      <c r="C667" s="40"/>
      <c r="D667" s="40"/>
      <c r="E667" s="102"/>
      <c r="F667" s="35" t="e">
        <f>#REF!</f>
        <v>#REF!</v>
      </c>
      <c r="G667" s="35">
        <v>168785</v>
      </c>
    </row>
    <row r="668" spans="1:7" ht="12.75">
      <c r="A668" s="40"/>
      <c r="B668" s="154"/>
      <c r="C668" s="40"/>
      <c r="D668" s="40"/>
      <c r="E668" s="102"/>
      <c r="F668" s="35"/>
      <c r="G668" s="35"/>
    </row>
    <row r="669" spans="1:7" ht="12.75">
      <c r="A669" s="40"/>
      <c r="B669" s="154" t="s">
        <v>799</v>
      </c>
      <c r="C669" s="40"/>
      <c r="D669" s="40"/>
      <c r="E669" s="102"/>
      <c r="F669" s="35" t="e">
        <f>#REF!</f>
        <v>#REF!</v>
      </c>
      <c r="G669" s="35">
        <v>347153</v>
      </c>
    </row>
    <row r="670" spans="1:7" ht="12.75">
      <c r="A670" s="40"/>
      <c r="B670" s="155"/>
      <c r="C670" s="40"/>
      <c r="D670" s="40"/>
      <c r="E670" s="102"/>
      <c r="F670" s="35"/>
      <c r="G670" s="35"/>
    </row>
    <row r="671" spans="1:7" ht="12.75">
      <c r="A671" s="40"/>
      <c r="B671" s="155" t="s">
        <v>634</v>
      </c>
      <c r="C671" s="40"/>
      <c r="D671" s="40"/>
      <c r="E671" s="102"/>
      <c r="F671" s="36" t="e">
        <f>SUM(F663:F669)</f>
        <v>#REF!</v>
      </c>
      <c r="G671" s="36">
        <f>SUM(G663:G669)</f>
        <v>2601475</v>
      </c>
    </row>
    <row r="672" spans="1:7" ht="12.75">
      <c r="A672" s="40"/>
      <c r="B672" s="155"/>
      <c r="C672" s="40"/>
      <c r="D672" s="40"/>
      <c r="E672" s="102"/>
      <c r="F672" s="35"/>
      <c r="G672" s="35"/>
    </row>
    <row r="673" spans="1:7" ht="12.75">
      <c r="A673" s="40"/>
      <c r="B673" s="155"/>
      <c r="C673" s="40"/>
      <c r="D673" s="40"/>
      <c r="E673" s="102"/>
      <c r="F673" s="35"/>
      <c r="G673" s="35"/>
    </row>
    <row r="674" spans="1:7" ht="12.75">
      <c r="A674" s="40"/>
      <c r="B674" s="156" t="s">
        <v>452</v>
      </c>
      <c r="C674" s="40"/>
      <c r="D674" s="40"/>
      <c r="E674" s="102"/>
      <c r="F674" s="35"/>
      <c r="G674" s="35"/>
    </row>
    <row r="675" spans="1:7" ht="12.75">
      <c r="A675" s="40"/>
      <c r="B675" s="155"/>
      <c r="C675" s="40"/>
      <c r="D675" s="40"/>
      <c r="E675" s="102"/>
      <c r="F675" s="35"/>
      <c r="G675" s="35"/>
    </row>
    <row r="676" spans="1:7" ht="12.75">
      <c r="A676" s="40"/>
      <c r="B676" s="154" t="s">
        <v>509</v>
      </c>
      <c r="C676" s="40"/>
      <c r="D676" s="40"/>
      <c r="E676" s="102"/>
      <c r="F676" s="35" t="e">
        <f>#REF!</f>
        <v>#REF!</v>
      </c>
      <c r="G676" s="35"/>
    </row>
    <row r="677" spans="1:7" ht="12.75">
      <c r="A677" s="40"/>
      <c r="B677" s="155"/>
      <c r="C677" s="40"/>
      <c r="D677" s="40"/>
      <c r="E677" s="102"/>
      <c r="F677" s="35"/>
      <c r="G677" s="35"/>
    </row>
    <row r="678" spans="1:7" ht="12.75">
      <c r="A678" s="40"/>
      <c r="B678" s="154" t="s">
        <v>801</v>
      </c>
      <c r="C678" s="40"/>
      <c r="D678" s="40"/>
      <c r="E678" s="102"/>
      <c r="F678" s="35" t="e">
        <f>#REF!</f>
        <v>#REF!</v>
      </c>
      <c r="G678" s="35">
        <v>3741162</v>
      </c>
    </row>
    <row r="679" spans="1:7" ht="12.75">
      <c r="A679" s="40"/>
      <c r="B679" s="154"/>
      <c r="C679" s="40"/>
      <c r="D679" s="40"/>
      <c r="E679" s="102"/>
      <c r="F679" s="35"/>
      <c r="G679" s="35"/>
    </row>
    <row r="680" spans="1:7" ht="12.75">
      <c r="A680" s="40"/>
      <c r="B680" s="154" t="s">
        <v>802</v>
      </c>
      <c r="C680" s="40"/>
      <c r="D680" s="40"/>
      <c r="E680" s="102"/>
      <c r="F680" s="35" t="e">
        <f>#REF!</f>
        <v>#REF!</v>
      </c>
      <c r="G680" s="35">
        <v>445000</v>
      </c>
    </row>
    <row r="681" spans="1:7" ht="12.75">
      <c r="A681" s="40"/>
      <c r="B681" s="154"/>
      <c r="C681" s="40"/>
      <c r="D681" s="40"/>
      <c r="E681" s="102"/>
      <c r="F681" s="35"/>
      <c r="G681" s="35"/>
    </row>
    <row r="682" spans="1:7" ht="12.75">
      <c r="A682" s="40"/>
      <c r="B682" s="154" t="s">
        <v>510</v>
      </c>
      <c r="C682" s="40"/>
      <c r="D682" s="40"/>
      <c r="E682" s="102"/>
      <c r="F682" s="35" t="e">
        <f>#REF!</f>
        <v>#REF!</v>
      </c>
      <c r="G682" s="35"/>
    </row>
    <row r="683" spans="1:7" ht="12.75">
      <c r="A683" s="40"/>
      <c r="B683" s="154"/>
      <c r="C683" s="40"/>
      <c r="D683" s="40"/>
      <c r="E683" s="102"/>
      <c r="F683" s="35"/>
      <c r="G683" s="35"/>
    </row>
    <row r="684" spans="1:7" ht="12.75">
      <c r="A684" s="40"/>
      <c r="B684" s="154" t="s">
        <v>75</v>
      </c>
      <c r="C684" s="40"/>
      <c r="D684" s="40"/>
      <c r="E684" s="102"/>
      <c r="F684" s="35" t="e">
        <f>#REF!</f>
        <v>#REF!</v>
      </c>
      <c r="G684" s="35"/>
    </row>
    <row r="685" spans="1:7" ht="12.75">
      <c r="A685" s="40"/>
      <c r="B685" s="154"/>
      <c r="C685" s="40"/>
      <c r="D685" s="40"/>
      <c r="E685" s="102"/>
      <c r="F685" s="35"/>
      <c r="G685" s="35"/>
    </row>
    <row r="686" spans="1:7" ht="12.75">
      <c r="A686" s="40"/>
      <c r="B686" s="154" t="s">
        <v>803</v>
      </c>
      <c r="C686" s="40"/>
      <c r="D686" s="40"/>
      <c r="E686" s="102"/>
      <c r="F686" s="35" t="e">
        <f>#REF!</f>
        <v>#REF!</v>
      </c>
      <c r="G686" s="35">
        <v>290000</v>
      </c>
    </row>
    <row r="687" spans="1:7" ht="12.75">
      <c r="A687" s="40"/>
      <c r="B687" s="154"/>
      <c r="C687" s="40"/>
      <c r="D687" s="40"/>
      <c r="E687" s="102"/>
      <c r="F687" s="35"/>
      <c r="G687" s="35"/>
    </row>
    <row r="688" spans="1:7" ht="12.75">
      <c r="A688" s="40"/>
      <c r="B688" s="154"/>
      <c r="C688" s="40"/>
      <c r="D688" s="40"/>
      <c r="E688" s="102"/>
      <c r="F688" s="35"/>
      <c r="G688" s="35"/>
    </row>
    <row r="689" spans="1:7" ht="12.75">
      <c r="A689" s="40"/>
      <c r="B689" s="155"/>
      <c r="C689" s="40"/>
      <c r="D689" s="40"/>
      <c r="E689" s="102"/>
      <c r="F689" s="35"/>
      <c r="G689" s="35"/>
    </row>
    <row r="690" spans="1:7" ht="12.75">
      <c r="A690" s="40"/>
      <c r="B690" s="155" t="s">
        <v>634</v>
      </c>
      <c r="C690" s="40"/>
      <c r="D690" s="40"/>
      <c r="E690" s="102"/>
      <c r="F690" s="36" t="e">
        <f>SUM(F676:F688)</f>
        <v>#REF!</v>
      </c>
      <c r="G690" s="36">
        <f>SUM(G678:G688)</f>
        <v>4476162</v>
      </c>
    </row>
    <row r="691" spans="1:7" ht="12.75">
      <c r="A691" s="40"/>
      <c r="B691" s="36" t="s">
        <v>1041</v>
      </c>
      <c r="C691" s="40"/>
      <c r="D691" s="40"/>
      <c r="E691" s="102"/>
      <c r="F691" s="35"/>
      <c r="G691" s="35"/>
    </row>
    <row r="692" spans="1:7" ht="12.75">
      <c r="A692" s="40"/>
      <c r="B692" s="36"/>
      <c r="C692" s="40"/>
      <c r="D692" s="40"/>
      <c r="E692" s="102"/>
      <c r="F692" s="35"/>
      <c r="G692" s="35"/>
    </row>
    <row r="693" spans="1:7" ht="12.75">
      <c r="A693" s="40"/>
      <c r="B693" s="154" t="s">
        <v>148</v>
      </c>
      <c r="C693" s="40"/>
      <c r="D693" s="40"/>
      <c r="E693" s="102"/>
      <c r="F693" s="35" t="e">
        <f>#REF!</f>
        <v>#REF!</v>
      </c>
      <c r="G693" s="35">
        <v>6892364</v>
      </c>
    </row>
    <row r="694" spans="1:7" ht="12.75">
      <c r="A694" s="40"/>
      <c r="B694" s="154"/>
      <c r="C694" s="40"/>
      <c r="D694" s="40"/>
      <c r="E694" s="102"/>
      <c r="F694" s="35"/>
      <c r="G694" s="35"/>
    </row>
    <row r="695" spans="1:7" ht="12.75">
      <c r="A695" s="40"/>
      <c r="B695" s="154" t="s">
        <v>149</v>
      </c>
      <c r="C695" s="40"/>
      <c r="D695" s="40"/>
      <c r="E695" s="102"/>
      <c r="F695" s="35" t="e">
        <f>#REF!</f>
        <v>#REF!</v>
      </c>
      <c r="G695" s="35">
        <v>856125</v>
      </c>
    </row>
    <row r="696" spans="1:7" ht="12.75">
      <c r="A696" s="40"/>
      <c r="B696" s="154"/>
      <c r="C696" s="40"/>
      <c r="D696" s="40"/>
      <c r="E696" s="102"/>
      <c r="F696" s="35"/>
      <c r="G696" s="35"/>
    </row>
    <row r="697" spans="1:7" ht="12.75">
      <c r="A697" s="40"/>
      <c r="B697" s="154" t="s">
        <v>100</v>
      </c>
      <c r="C697" s="40"/>
      <c r="D697" s="40"/>
      <c r="E697" s="102"/>
      <c r="F697" s="35" t="e">
        <f>#REF!</f>
        <v>#REF!</v>
      </c>
      <c r="G697" s="35">
        <v>427817</v>
      </c>
    </row>
    <row r="698" spans="1:7" ht="12.75">
      <c r="A698" s="40"/>
      <c r="B698" s="154"/>
      <c r="C698" s="40"/>
      <c r="D698" s="40"/>
      <c r="E698" s="102"/>
      <c r="F698" s="35"/>
      <c r="G698" s="35"/>
    </row>
    <row r="699" spans="1:7" ht="12.75">
      <c r="A699" s="40"/>
      <c r="B699" s="154" t="s">
        <v>150</v>
      </c>
      <c r="C699" s="40"/>
      <c r="D699" s="40"/>
      <c r="E699" s="102"/>
      <c r="F699" s="35" t="e">
        <f>#REF!</f>
        <v>#REF!</v>
      </c>
      <c r="G699" s="35">
        <v>335943</v>
      </c>
    </row>
    <row r="700" spans="1:7" ht="12.75">
      <c r="A700" s="40"/>
      <c r="B700" s="154"/>
      <c r="C700" s="40"/>
      <c r="D700" s="40"/>
      <c r="E700" s="102"/>
      <c r="F700" s="35"/>
      <c r="G700" s="35"/>
    </row>
    <row r="701" spans="1:7" ht="12.75">
      <c r="A701" s="40"/>
      <c r="B701" s="154" t="e">
        <f>#REF!</f>
        <v>#REF!</v>
      </c>
      <c r="C701" s="40"/>
      <c r="D701" s="40"/>
      <c r="E701" s="102"/>
      <c r="F701" s="35" t="e">
        <f>#REF!</f>
        <v>#REF!</v>
      </c>
      <c r="G701" s="35"/>
    </row>
    <row r="702" spans="1:7" ht="12.75">
      <c r="A702" s="40"/>
      <c r="B702" s="154"/>
      <c r="C702" s="40"/>
      <c r="D702" s="40"/>
      <c r="E702" s="102"/>
      <c r="F702" s="35"/>
      <c r="G702" s="35"/>
    </row>
    <row r="703" spans="1:7" ht="12.75">
      <c r="A703" s="40"/>
      <c r="B703" s="154" t="e">
        <f>#REF!</f>
        <v>#REF!</v>
      </c>
      <c r="C703" s="40"/>
      <c r="D703" s="40"/>
      <c r="E703" s="102"/>
      <c r="F703" s="35" t="e">
        <f>#REF!</f>
        <v>#REF!</v>
      </c>
      <c r="G703" s="35"/>
    </row>
    <row r="704" spans="1:7" ht="12.75">
      <c r="A704" s="40"/>
      <c r="B704" s="154"/>
      <c r="C704" s="40"/>
      <c r="D704" s="40"/>
      <c r="E704" s="102"/>
      <c r="F704" s="35"/>
      <c r="G704" s="35"/>
    </row>
    <row r="705" spans="1:7" ht="12.75">
      <c r="A705" s="40"/>
      <c r="B705" s="154" t="s">
        <v>151</v>
      </c>
      <c r="C705" s="40"/>
      <c r="D705" s="40"/>
      <c r="E705" s="102"/>
      <c r="F705" s="35" t="e">
        <f>#REF!</f>
        <v>#REF!</v>
      </c>
      <c r="G705" s="35">
        <v>1375608</v>
      </c>
    </row>
    <row r="706" spans="1:7" ht="12.75">
      <c r="A706" s="40"/>
      <c r="B706" s="154"/>
      <c r="C706" s="40"/>
      <c r="D706" s="40"/>
      <c r="E706" s="102"/>
      <c r="F706" s="35"/>
      <c r="G706" s="35"/>
    </row>
    <row r="707" spans="1:7" ht="12.75">
      <c r="A707" s="40"/>
      <c r="B707" s="154" t="s">
        <v>557</v>
      </c>
      <c r="C707" s="40"/>
      <c r="D707" s="40"/>
      <c r="E707" s="102"/>
      <c r="F707" s="35" t="e">
        <f>#REF!</f>
        <v>#REF!</v>
      </c>
      <c r="G707" s="35">
        <v>499096</v>
      </c>
    </row>
    <row r="708" spans="1:7" ht="12.75">
      <c r="A708" s="40"/>
      <c r="B708" s="36"/>
      <c r="C708" s="40"/>
      <c r="D708" s="40"/>
      <c r="E708" s="102"/>
      <c r="F708" s="35"/>
      <c r="G708" s="35"/>
    </row>
    <row r="709" spans="1:7" ht="12.75">
      <c r="A709" s="40"/>
      <c r="B709" s="155" t="s">
        <v>634</v>
      </c>
      <c r="C709" s="40"/>
      <c r="D709" s="40"/>
      <c r="E709" s="102"/>
      <c r="F709" s="36" t="e">
        <f>SUM(F693:F707)</f>
        <v>#REF!</v>
      </c>
      <c r="G709" s="36">
        <f>SUM(G693:G707)</f>
        <v>10386953</v>
      </c>
    </row>
    <row r="710" spans="1:7" ht="12.75">
      <c r="A710" s="40"/>
      <c r="B710" s="36"/>
      <c r="C710" s="40"/>
      <c r="D710" s="40"/>
      <c r="E710" s="102"/>
      <c r="F710" s="35"/>
      <c r="G710" s="35"/>
    </row>
    <row r="711" spans="1:7" ht="12.75">
      <c r="A711" s="40"/>
      <c r="B711" s="36" t="s">
        <v>1042</v>
      </c>
      <c r="C711" s="40"/>
      <c r="D711" s="40"/>
      <c r="E711" s="102"/>
      <c r="F711" s="35"/>
      <c r="G711" s="35"/>
    </row>
    <row r="712" spans="1:7" ht="12.75">
      <c r="A712" s="40"/>
      <c r="B712" s="36"/>
      <c r="C712" s="40"/>
      <c r="D712" s="40"/>
      <c r="E712" s="102"/>
      <c r="F712" s="35"/>
      <c r="G712" s="35"/>
    </row>
    <row r="713" spans="1:7" ht="12.75">
      <c r="A713" s="40"/>
      <c r="B713" s="154" t="s">
        <v>558</v>
      </c>
      <c r="C713" s="40"/>
      <c r="D713" s="40"/>
      <c r="E713" s="102"/>
      <c r="F713" s="35" t="e">
        <f>#REF!</f>
        <v>#REF!</v>
      </c>
      <c r="G713" s="35">
        <v>10373115</v>
      </c>
    </row>
    <row r="714" spans="1:7" ht="12.75">
      <c r="A714" s="40"/>
      <c r="B714" s="154"/>
      <c r="C714" s="40"/>
      <c r="D714" s="40"/>
      <c r="E714" s="102"/>
      <c r="F714" s="35"/>
      <c r="G714" s="35"/>
    </row>
    <row r="715" spans="1:7" ht="12.75">
      <c r="A715" s="40"/>
      <c r="B715" s="154" t="s">
        <v>559</v>
      </c>
      <c r="C715" s="40"/>
      <c r="D715" s="40"/>
      <c r="E715" s="102"/>
      <c r="F715" s="35" t="e">
        <f>#REF!</f>
        <v>#REF!</v>
      </c>
      <c r="G715" s="35">
        <v>747254</v>
      </c>
    </row>
    <row r="716" spans="1:7" ht="12.75">
      <c r="A716" s="40"/>
      <c r="B716" s="154"/>
      <c r="C716" s="40"/>
      <c r="D716" s="40"/>
      <c r="E716" s="102"/>
      <c r="F716" s="35"/>
      <c r="G716" s="35"/>
    </row>
    <row r="717" spans="1:7" ht="12.75">
      <c r="A717" s="40"/>
      <c r="B717" s="154" t="s">
        <v>101</v>
      </c>
      <c r="C717" s="40"/>
      <c r="D717" s="40"/>
      <c r="E717" s="102"/>
      <c r="F717" s="35" t="e">
        <f>#REF!</f>
        <v>#REF!</v>
      </c>
      <c r="G717" s="35">
        <v>22125</v>
      </c>
    </row>
    <row r="718" spans="1:7" ht="12.75">
      <c r="A718" s="40"/>
      <c r="B718" s="154"/>
      <c r="C718" s="40"/>
      <c r="D718" s="40"/>
      <c r="E718" s="102"/>
      <c r="F718" s="35"/>
      <c r="G718" s="35"/>
    </row>
    <row r="719" spans="1:7" ht="12.75">
      <c r="A719" s="40"/>
      <c r="B719" s="154" t="s">
        <v>560</v>
      </c>
      <c r="C719" s="40"/>
      <c r="D719" s="40"/>
      <c r="E719" s="102"/>
      <c r="F719" s="35" t="e">
        <f>#REF!</f>
        <v>#REF!</v>
      </c>
      <c r="G719" s="35">
        <v>578047</v>
      </c>
    </row>
    <row r="720" spans="1:7" ht="12.75">
      <c r="A720" s="40"/>
      <c r="B720" s="154"/>
      <c r="C720" s="40"/>
      <c r="D720" s="40"/>
      <c r="E720" s="102"/>
      <c r="F720" s="35"/>
      <c r="G720" s="35"/>
    </row>
    <row r="721" spans="1:7" ht="12.75">
      <c r="A721" s="40"/>
      <c r="B721" s="154" t="s">
        <v>796</v>
      </c>
      <c r="C721" s="40"/>
      <c r="D721" s="40"/>
      <c r="E721" s="102"/>
      <c r="F721" s="35" t="e">
        <f>#REF!</f>
        <v>#REF!</v>
      </c>
      <c r="G721" s="35">
        <v>2411898</v>
      </c>
    </row>
    <row r="722" spans="1:7" ht="12.75">
      <c r="A722" s="40"/>
      <c r="B722" s="154"/>
      <c r="C722" s="40"/>
      <c r="D722" s="40"/>
      <c r="E722" s="102"/>
      <c r="F722" s="35"/>
      <c r="G722" s="35"/>
    </row>
    <row r="723" spans="1:7" ht="12.75">
      <c r="A723" s="40"/>
      <c r="B723" s="154" t="s">
        <v>102</v>
      </c>
      <c r="C723" s="40"/>
      <c r="D723" s="40"/>
      <c r="E723" s="102"/>
      <c r="F723" s="35" t="e">
        <f>#REF!</f>
        <v>#REF!</v>
      </c>
      <c r="G723" s="35">
        <v>297971</v>
      </c>
    </row>
    <row r="724" spans="1:7" ht="12.75">
      <c r="A724" s="40"/>
      <c r="B724" s="154"/>
      <c r="C724" s="40"/>
      <c r="D724" s="40"/>
      <c r="E724" s="102"/>
      <c r="F724" s="35"/>
      <c r="G724" s="35"/>
    </row>
    <row r="725" spans="1:7" ht="12.75">
      <c r="A725" s="40"/>
      <c r="B725" s="154" t="s">
        <v>476</v>
      </c>
      <c r="C725" s="40"/>
      <c r="D725" s="40"/>
      <c r="E725" s="102"/>
      <c r="F725" s="35" t="e">
        <f>#REF!</f>
        <v>#REF!</v>
      </c>
      <c r="G725" s="35">
        <v>283062</v>
      </c>
    </row>
    <row r="726" spans="1:7" ht="12.75">
      <c r="A726" s="40"/>
      <c r="B726" s="154"/>
      <c r="C726" s="40"/>
      <c r="D726" s="40"/>
      <c r="E726" s="102"/>
      <c r="F726" s="35"/>
      <c r="G726" s="35"/>
    </row>
    <row r="727" spans="1:7" ht="12.75">
      <c r="A727" s="40"/>
      <c r="B727" s="154" t="s">
        <v>25</v>
      </c>
      <c r="C727" s="40"/>
      <c r="D727" s="40"/>
      <c r="E727" s="102"/>
      <c r="F727" s="35" t="e">
        <f>#REF!</f>
        <v>#REF!</v>
      </c>
      <c r="G727" s="35">
        <v>512565</v>
      </c>
    </row>
    <row r="728" spans="1:7" ht="12.75">
      <c r="A728" s="40"/>
      <c r="B728" s="154" t="e">
        <f>#REF!</f>
        <v>#REF!</v>
      </c>
      <c r="C728" s="40"/>
      <c r="D728" s="40"/>
      <c r="E728" s="102"/>
      <c r="F728" s="35" t="e">
        <f>#REF!</f>
        <v>#REF!</v>
      </c>
      <c r="G728" s="35"/>
    </row>
    <row r="729" spans="1:7" ht="12.75">
      <c r="A729" s="40"/>
      <c r="B729" s="154"/>
      <c r="C729" s="40"/>
      <c r="D729" s="40"/>
      <c r="E729" s="102"/>
      <c r="F729" s="35"/>
      <c r="G729" s="35"/>
    </row>
    <row r="730" spans="1:7" ht="12.75">
      <c r="A730" s="40"/>
      <c r="B730" s="154" t="s">
        <v>561</v>
      </c>
      <c r="C730" s="40"/>
      <c r="D730" s="40"/>
      <c r="E730" s="102"/>
      <c r="F730" s="35" t="e">
        <f>#REF!</f>
        <v>#REF!</v>
      </c>
      <c r="G730" s="35">
        <v>6036799</v>
      </c>
    </row>
    <row r="731" spans="1:7" ht="12.75">
      <c r="A731" s="40"/>
      <c r="B731" s="154"/>
      <c r="C731" s="40"/>
      <c r="D731" s="40"/>
      <c r="E731" s="102"/>
      <c r="F731" s="35"/>
      <c r="G731" s="35"/>
    </row>
    <row r="732" spans="1:7" ht="12.75">
      <c r="A732" s="40"/>
      <c r="B732" s="154" t="s">
        <v>169</v>
      </c>
      <c r="C732" s="40"/>
      <c r="D732" s="40"/>
      <c r="E732" s="102"/>
      <c r="F732" s="35" t="e">
        <f>#REF!</f>
        <v>#REF!</v>
      </c>
      <c r="G732" s="35">
        <v>1447388</v>
      </c>
    </row>
    <row r="733" spans="1:7" ht="12.75">
      <c r="A733" s="40"/>
      <c r="B733" s="154"/>
      <c r="C733" s="40"/>
      <c r="D733" s="40"/>
      <c r="E733" s="102"/>
      <c r="F733" s="35"/>
      <c r="G733" s="35"/>
    </row>
    <row r="734" spans="1:7" ht="12.75">
      <c r="A734" s="40"/>
      <c r="B734" s="154" t="s">
        <v>26</v>
      </c>
      <c r="C734" s="40"/>
      <c r="D734" s="40"/>
      <c r="E734" s="102"/>
      <c r="F734" s="35" t="e">
        <f>#REF!</f>
        <v>#REF!</v>
      </c>
      <c r="G734" s="35">
        <v>4234681</v>
      </c>
    </row>
    <row r="735" spans="1:7" ht="12.75">
      <c r="A735" s="40"/>
      <c r="B735" s="36"/>
      <c r="C735" s="40"/>
      <c r="D735" s="40"/>
      <c r="E735" s="102"/>
      <c r="F735" s="35"/>
      <c r="G735" s="35"/>
    </row>
    <row r="736" spans="1:7" ht="12.75">
      <c r="A736" s="40"/>
      <c r="B736" s="155" t="s">
        <v>634</v>
      </c>
      <c r="C736" s="40"/>
      <c r="D736" s="40"/>
      <c r="E736" s="102"/>
      <c r="F736" s="36" t="e">
        <f>SUM(F713:F734)</f>
        <v>#REF!</v>
      </c>
      <c r="G736" s="36">
        <f>SUM(G713:G734)</f>
        <v>26944905</v>
      </c>
    </row>
    <row r="737" spans="1:7" ht="12.75">
      <c r="A737" s="40"/>
      <c r="B737" s="36"/>
      <c r="C737" s="40"/>
      <c r="D737" s="40"/>
      <c r="E737" s="102"/>
      <c r="F737" s="35"/>
      <c r="G737" s="35"/>
    </row>
    <row r="738" spans="1:7" ht="12.75">
      <c r="A738" s="40"/>
      <c r="B738" s="36" t="s">
        <v>81</v>
      </c>
      <c r="C738" s="40"/>
      <c r="D738" s="40"/>
      <c r="E738" s="102"/>
      <c r="F738" s="35"/>
      <c r="G738" s="35"/>
    </row>
    <row r="739" spans="1:7" ht="12.75">
      <c r="A739" s="40"/>
      <c r="B739" s="36"/>
      <c r="C739" s="40"/>
      <c r="D739" s="40"/>
      <c r="E739" s="102"/>
      <c r="F739" s="35"/>
      <c r="G739" s="35"/>
    </row>
    <row r="740" spans="1:7" ht="12.75">
      <c r="A740" s="40"/>
      <c r="B740" s="154" t="s">
        <v>82</v>
      </c>
      <c r="C740" s="40"/>
      <c r="D740" s="40"/>
      <c r="E740" s="102"/>
      <c r="F740" s="35" t="e">
        <f>#REF!</f>
        <v>#REF!</v>
      </c>
      <c r="G740" s="35">
        <v>1603957</v>
      </c>
    </row>
    <row r="741" spans="1:7" ht="12.75">
      <c r="A741" s="40"/>
      <c r="B741" s="154"/>
      <c r="C741" s="40"/>
      <c r="D741" s="40"/>
      <c r="E741" s="102"/>
      <c r="F741" s="35"/>
      <c r="G741" s="35"/>
    </row>
    <row r="742" spans="1:7" ht="12.75">
      <c r="A742" s="40"/>
      <c r="B742" s="154" t="s">
        <v>83</v>
      </c>
      <c r="C742" s="40"/>
      <c r="D742" s="40"/>
      <c r="E742" s="102"/>
      <c r="F742" s="35" t="e">
        <f>#REF!</f>
        <v>#REF!</v>
      </c>
      <c r="G742" s="35">
        <v>425069</v>
      </c>
    </row>
    <row r="743" spans="1:7" ht="12.75">
      <c r="A743" s="40"/>
      <c r="B743" s="154"/>
      <c r="C743" s="40"/>
      <c r="D743" s="40"/>
      <c r="E743" s="102"/>
      <c r="F743" s="35"/>
      <c r="G743" s="35"/>
    </row>
    <row r="744" spans="1:7" ht="12.75">
      <c r="A744" s="40"/>
      <c r="B744" s="154" t="s">
        <v>733</v>
      </c>
      <c r="C744" s="40"/>
      <c r="D744" s="40"/>
      <c r="E744" s="102"/>
      <c r="F744" s="35" t="e">
        <f>#REF!</f>
        <v>#REF!</v>
      </c>
      <c r="G744" s="35">
        <v>160091</v>
      </c>
    </row>
    <row r="745" spans="1:7" ht="12.75">
      <c r="A745" s="40"/>
      <c r="B745" s="154"/>
      <c r="C745" s="40"/>
      <c r="D745" s="40"/>
      <c r="E745" s="102"/>
      <c r="F745" s="35"/>
      <c r="G745" s="35"/>
    </row>
    <row r="746" spans="1:7" ht="12.75">
      <c r="A746" s="40"/>
      <c r="B746" s="154" t="s">
        <v>734</v>
      </c>
      <c r="C746" s="40"/>
      <c r="D746" s="40"/>
      <c r="E746" s="102"/>
      <c r="F746" s="35" t="e">
        <f>#REF!</f>
        <v>#REF!</v>
      </c>
      <c r="G746" s="35">
        <v>79533</v>
      </c>
    </row>
    <row r="747" spans="1:7" ht="12.75">
      <c r="A747" s="40"/>
      <c r="B747" s="154"/>
      <c r="C747" s="40"/>
      <c r="D747" s="40"/>
      <c r="E747" s="102"/>
      <c r="F747" s="35"/>
      <c r="G747" s="35"/>
    </row>
    <row r="748" spans="1:7" ht="12.75">
      <c r="A748" s="40"/>
      <c r="B748" s="154" t="s">
        <v>735</v>
      </c>
      <c r="C748" s="40"/>
      <c r="D748" s="40"/>
      <c r="E748" s="102"/>
      <c r="F748" s="35" t="e">
        <f>#REF!</f>
        <v>#REF!</v>
      </c>
      <c r="G748" s="35">
        <v>179621</v>
      </c>
    </row>
    <row r="749" spans="1:7" ht="12.75">
      <c r="A749" s="40"/>
      <c r="B749" s="154"/>
      <c r="C749" s="40"/>
      <c r="D749" s="40"/>
      <c r="E749" s="102"/>
      <c r="F749" s="35"/>
      <c r="G749" s="35"/>
    </row>
    <row r="750" spans="1:7" ht="12.75">
      <c r="A750" s="40"/>
      <c r="B750" s="154" t="s">
        <v>271</v>
      </c>
      <c r="C750" s="40"/>
      <c r="D750" s="40"/>
      <c r="E750" s="102"/>
      <c r="F750" s="35" t="e">
        <f>#REF!</f>
        <v>#REF!</v>
      </c>
      <c r="G750" s="35">
        <v>2983144.4699999997</v>
      </c>
    </row>
    <row r="751" spans="1:7" ht="12.75">
      <c r="A751" s="40"/>
      <c r="B751" s="154"/>
      <c r="C751" s="40"/>
      <c r="D751" s="40"/>
      <c r="E751" s="102"/>
      <c r="F751" s="35"/>
      <c r="G751" s="35"/>
    </row>
    <row r="752" spans="1:7" ht="12.75">
      <c r="A752" s="40"/>
      <c r="B752" s="154" t="s">
        <v>86</v>
      </c>
      <c r="C752" s="40"/>
      <c r="D752" s="40"/>
      <c r="E752" s="102"/>
      <c r="F752" s="35" t="e">
        <f>#REF!</f>
        <v>#REF!</v>
      </c>
      <c r="G752" s="35">
        <v>810088</v>
      </c>
    </row>
    <row r="753" spans="1:7" ht="12.75">
      <c r="A753" s="40"/>
      <c r="B753" s="36"/>
      <c r="C753" s="40"/>
      <c r="D753" s="40"/>
      <c r="E753" s="102"/>
      <c r="F753" s="35"/>
      <c r="G753" s="35"/>
    </row>
    <row r="754" spans="1:7" ht="12.75">
      <c r="A754" s="40"/>
      <c r="B754" s="154" t="s">
        <v>645</v>
      </c>
      <c r="C754" s="40"/>
      <c r="D754" s="40"/>
      <c r="E754" s="102"/>
      <c r="F754" s="35" t="e">
        <f>#REF!</f>
        <v>#REF!</v>
      </c>
      <c r="G754" s="35">
        <v>2595540</v>
      </c>
    </row>
    <row r="755" spans="1:7" ht="12.75">
      <c r="A755" s="40"/>
      <c r="B755" s="154"/>
      <c r="C755" s="40"/>
      <c r="D755" s="40"/>
      <c r="E755" s="102"/>
      <c r="F755" s="35"/>
      <c r="G755" s="35"/>
    </row>
    <row r="756" spans="1:7" ht="12.75">
      <c r="A756" s="40"/>
      <c r="B756" s="154" t="s">
        <v>87</v>
      </c>
      <c r="C756" s="40"/>
      <c r="D756" s="40"/>
      <c r="E756" s="102"/>
      <c r="F756" s="35" t="e">
        <f>#REF!</f>
        <v>#REF!</v>
      </c>
      <c r="G756" s="35">
        <v>326554</v>
      </c>
    </row>
    <row r="757" spans="1:7" ht="12.75">
      <c r="A757" s="40"/>
      <c r="B757" s="154"/>
      <c r="C757" s="40"/>
      <c r="D757" s="40"/>
      <c r="E757" s="102"/>
      <c r="F757" s="35"/>
      <c r="G757" s="35"/>
    </row>
    <row r="758" spans="1:7" ht="12.75">
      <c r="A758" s="40"/>
      <c r="B758" s="154" t="s">
        <v>88</v>
      </c>
      <c r="C758" s="40"/>
      <c r="D758" s="40"/>
      <c r="E758" s="102"/>
      <c r="F758" s="35" t="e">
        <f>#REF!</f>
        <v>#REF!</v>
      </c>
      <c r="G758" s="35">
        <v>1529248</v>
      </c>
    </row>
    <row r="759" spans="1:7" ht="12.75">
      <c r="A759" s="40"/>
      <c r="B759" s="36"/>
      <c r="C759" s="40"/>
      <c r="D759" s="40"/>
      <c r="E759" s="102"/>
      <c r="F759" s="35"/>
      <c r="G759" s="35"/>
    </row>
    <row r="760" spans="1:7" ht="12.75">
      <c r="A760" s="40"/>
      <c r="B760" s="155" t="s">
        <v>634</v>
      </c>
      <c r="C760" s="40"/>
      <c r="D760" s="40"/>
      <c r="E760" s="102"/>
      <c r="F760" s="36" t="e">
        <f>SUM(F740:F758)</f>
        <v>#REF!</v>
      </c>
      <c r="G760" s="36">
        <f>SUM(G740:G758)</f>
        <v>10692845.469999999</v>
      </c>
    </row>
    <row r="761" spans="1:7" ht="12.75">
      <c r="A761" s="40"/>
      <c r="B761" s="36"/>
      <c r="C761" s="40"/>
      <c r="D761" s="40"/>
      <c r="E761" s="102"/>
      <c r="F761" s="35"/>
      <c r="G761" s="35"/>
    </row>
    <row r="762" spans="1:7" ht="12.75">
      <c r="A762" s="40"/>
      <c r="B762" s="36"/>
      <c r="C762" s="40"/>
      <c r="D762" s="40"/>
      <c r="E762" s="102"/>
      <c r="F762" s="35"/>
      <c r="G762" s="35"/>
    </row>
    <row r="763" spans="1:7" ht="12.75">
      <c r="A763" s="40"/>
      <c r="B763" s="36"/>
      <c r="C763" s="40"/>
      <c r="D763" s="40"/>
      <c r="E763" s="102"/>
      <c r="F763" s="35"/>
      <c r="G763" s="35"/>
    </row>
    <row r="764" spans="1:7" ht="12.75">
      <c r="A764" s="40"/>
      <c r="B764" s="36"/>
      <c r="C764" s="40"/>
      <c r="D764" s="40"/>
      <c r="E764" s="102"/>
      <c r="F764" s="35"/>
      <c r="G764" s="35"/>
    </row>
    <row r="765" spans="1:7" ht="12.75">
      <c r="A765" s="40"/>
      <c r="B765" s="36" t="s">
        <v>1043</v>
      </c>
      <c r="C765" s="40"/>
      <c r="D765" s="40"/>
      <c r="E765" s="102"/>
      <c r="F765" s="35"/>
      <c r="G765" s="35"/>
    </row>
    <row r="766" spans="1:7" ht="12.75">
      <c r="A766" s="40"/>
      <c r="B766" s="36"/>
      <c r="C766" s="40"/>
      <c r="D766" s="40"/>
      <c r="E766" s="102"/>
      <c r="F766" s="35"/>
      <c r="G766" s="35"/>
    </row>
    <row r="767" spans="1:7" ht="12.75">
      <c r="A767" s="40"/>
      <c r="B767" s="154" t="s">
        <v>170</v>
      </c>
      <c r="C767" s="40"/>
      <c r="D767" s="40"/>
      <c r="E767" s="102"/>
      <c r="F767" s="35" t="e">
        <f>#REF!</f>
        <v>#REF!</v>
      </c>
      <c r="G767" s="35">
        <v>540739</v>
      </c>
    </row>
    <row r="768" spans="1:7" ht="12.75">
      <c r="A768" s="40"/>
      <c r="B768" s="154"/>
      <c r="C768" s="40"/>
      <c r="D768" s="40"/>
      <c r="E768" s="102"/>
      <c r="F768" s="35"/>
      <c r="G768" s="35"/>
    </row>
    <row r="769" spans="1:7" ht="12.75">
      <c r="A769" s="40"/>
      <c r="B769" s="154" t="s">
        <v>388</v>
      </c>
      <c r="C769" s="40"/>
      <c r="D769" s="40"/>
      <c r="E769" s="102"/>
      <c r="F769" s="35" t="e">
        <f>#REF!</f>
        <v>#REF!</v>
      </c>
      <c r="G769" s="35">
        <v>364377</v>
      </c>
    </row>
    <row r="770" spans="1:7" ht="12.75">
      <c r="A770" s="40"/>
      <c r="B770" s="154"/>
      <c r="C770" s="40"/>
      <c r="D770" s="40"/>
      <c r="E770" s="102"/>
      <c r="F770" s="35"/>
      <c r="G770" s="35"/>
    </row>
    <row r="771" spans="1:7" ht="12.75">
      <c r="A771" s="40"/>
      <c r="B771" s="154" t="s">
        <v>477</v>
      </c>
      <c r="C771" s="40"/>
      <c r="D771" s="40"/>
      <c r="E771" s="102"/>
      <c r="F771" s="35" t="e">
        <f>#REF!</f>
        <v>#REF!</v>
      </c>
      <c r="G771" s="35">
        <v>4470</v>
      </c>
    </row>
    <row r="772" spans="1:7" ht="12.75">
      <c r="A772" s="40"/>
      <c r="B772" s="154"/>
      <c r="C772" s="40"/>
      <c r="D772" s="40"/>
      <c r="E772" s="102"/>
      <c r="F772" s="35"/>
      <c r="G772" s="35"/>
    </row>
    <row r="773" spans="1:7" ht="12.75">
      <c r="A773" s="40"/>
      <c r="B773" s="154" t="s">
        <v>163</v>
      </c>
      <c r="C773" s="40"/>
      <c r="D773" s="40"/>
      <c r="E773" s="102"/>
      <c r="F773" s="35" t="e">
        <f>#REF!</f>
        <v>#REF!</v>
      </c>
      <c r="G773" s="35">
        <v>24963</v>
      </c>
    </row>
    <row r="774" spans="1:7" ht="12.75">
      <c r="A774" s="40"/>
      <c r="B774" s="154"/>
      <c r="C774" s="40"/>
      <c r="D774" s="40"/>
      <c r="E774" s="102"/>
      <c r="F774" s="35"/>
      <c r="G774" s="35"/>
    </row>
    <row r="775" spans="1:7" ht="12.75">
      <c r="A775" s="40"/>
      <c r="B775" s="154" t="s">
        <v>897</v>
      </c>
      <c r="C775" s="40"/>
      <c r="D775" s="40"/>
      <c r="E775" s="102"/>
      <c r="F775" s="35" t="e">
        <f>#REF!</f>
        <v>#REF!</v>
      </c>
      <c r="G775" s="35">
        <v>280774</v>
      </c>
    </row>
    <row r="776" spans="1:7" ht="12.75">
      <c r="A776" s="40"/>
      <c r="B776" s="154"/>
      <c r="C776" s="40"/>
      <c r="D776" s="40"/>
      <c r="E776" s="102"/>
      <c r="F776" s="35"/>
      <c r="G776" s="35"/>
    </row>
    <row r="777" spans="1:7" ht="12.75">
      <c r="A777" s="40"/>
      <c r="B777" s="154" t="s">
        <v>898</v>
      </c>
      <c r="C777" s="40"/>
      <c r="D777" s="40"/>
      <c r="E777" s="102"/>
      <c r="F777" s="35" t="e">
        <f>#REF!</f>
        <v>#REF!</v>
      </c>
      <c r="G777" s="35">
        <v>3030713</v>
      </c>
    </row>
    <row r="778" spans="1:7" ht="12.75">
      <c r="A778" s="40"/>
      <c r="B778" s="154"/>
      <c r="C778" s="40"/>
      <c r="D778" s="40"/>
      <c r="E778" s="102"/>
      <c r="F778" s="35"/>
      <c r="G778" s="35"/>
    </row>
    <row r="779" spans="1:7" ht="12.75">
      <c r="A779" s="40"/>
      <c r="B779" s="154" t="s">
        <v>899</v>
      </c>
      <c r="C779" s="40"/>
      <c r="D779" s="40"/>
      <c r="E779" s="102"/>
      <c r="F779" s="35" t="e">
        <f>#REF!</f>
        <v>#REF!</v>
      </c>
      <c r="G779" s="35">
        <v>956862</v>
      </c>
    </row>
    <row r="780" spans="1:7" ht="12.75">
      <c r="A780" s="40"/>
      <c r="B780" s="154"/>
      <c r="C780" s="40"/>
      <c r="D780" s="40"/>
      <c r="E780" s="102"/>
      <c r="F780" s="35"/>
      <c r="G780" s="35"/>
    </row>
    <row r="781" spans="1:7" ht="12.75">
      <c r="A781" s="40"/>
      <c r="B781" s="154" t="s">
        <v>197</v>
      </c>
      <c r="C781" s="40"/>
      <c r="D781" s="40"/>
      <c r="E781" s="102"/>
      <c r="F781" s="35" t="e">
        <f>#REF!</f>
        <v>#REF!</v>
      </c>
      <c r="G781" s="35">
        <v>160000</v>
      </c>
    </row>
    <row r="782" spans="1:7" ht="12.75">
      <c r="A782" s="40"/>
      <c r="B782" s="154"/>
      <c r="C782" s="40"/>
      <c r="D782" s="40"/>
      <c r="E782" s="102"/>
      <c r="F782" s="35"/>
      <c r="G782" s="35"/>
    </row>
    <row r="783" spans="1:7" ht="12.75">
      <c r="A783" s="40"/>
      <c r="B783" s="154" t="s">
        <v>164</v>
      </c>
      <c r="C783" s="40"/>
      <c r="D783" s="40"/>
      <c r="E783" s="102"/>
      <c r="F783" s="35" t="e">
        <f>#REF!</f>
        <v>#REF!</v>
      </c>
      <c r="G783" s="35">
        <v>338585</v>
      </c>
    </row>
    <row r="784" spans="1:7" ht="12.75">
      <c r="A784" s="40"/>
      <c r="B784" s="154"/>
      <c r="C784" s="40"/>
      <c r="D784" s="40"/>
      <c r="E784" s="102"/>
      <c r="F784" s="35"/>
      <c r="G784" s="35"/>
    </row>
    <row r="785" spans="1:7" ht="12.75">
      <c r="A785" s="40"/>
      <c r="B785" s="154"/>
      <c r="C785" s="40"/>
      <c r="D785" s="40"/>
      <c r="E785" s="102"/>
      <c r="F785" s="35">
        <v>738033</v>
      </c>
      <c r="G785" s="35"/>
    </row>
    <row r="786" spans="1:7" ht="12.75">
      <c r="A786" s="40"/>
      <c r="B786" s="154"/>
      <c r="C786" s="40"/>
      <c r="D786" s="40"/>
      <c r="E786" s="102"/>
      <c r="F786" s="35"/>
      <c r="G786" s="35"/>
    </row>
    <row r="787" spans="1:7" ht="12.75">
      <c r="A787" s="40"/>
      <c r="B787" s="154" t="s">
        <v>165</v>
      </c>
      <c r="C787" s="40"/>
      <c r="D787" s="40"/>
      <c r="E787" s="102"/>
      <c r="F787" s="35" t="e">
        <f>#REF!</f>
        <v>#REF!</v>
      </c>
      <c r="G787" s="35">
        <v>628936</v>
      </c>
    </row>
    <row r="788" spans="1:7" ht="12.75">
      <c r="A788" s="40"/>
      <c r="B788" s="36"/>
      <c r="C788" s="40"/>
      <c r="D788" s="40"/>
      <c r="E788" s="102"/>
      <c r="F788" s="35"/>
      <c r="G788" s="35"/>
    </row>
    <row r="789" spans="1:7" ht="12.75">
      <c r="A789" s="40"/>
      <c r="B789" s="155" t="s">
        <v>634</v>
      </c>
      <c r="C789" s="40"/>
      <c r="D789" s="40"/>
      <c r="E789" s="102"/>
      <c r="F789" s="36" t="e">
        <f>SUM(F767:F787)</f>
        <v>#REF!</v>
      </c>
      <c r="G789" s="36">
        <f>SUM(G767:G787)</f>
        <v>6330419</v>
      </c>
    </row>
    <row r="790" spans="1:7" ht="12.75">
      <c r="A790" s="40"/>
      <c r="B790" s="36"/>
      <c r="C790" s="40"/>
      <c r="D790" s="40"/>
      <c r="E790" s="102"/>
      <c r="F790" s="35"/>
      <c r="G790" s="35"/>
    </row>
    <row r="791" spans="1:7" ht="12.75">
      <c r="A791" s="40"/>
      <c r="B791" s="36"/>
      <c r="C791" s="40"/>
      <c r="D791" s="40"/>
      <c r="E791" s="102"/>
      <c r="F791" s="35"/>
      <c r="G791" s="35"/>
    </row>
    <row r="792" spans="1:7" ht="12.75">
      <c r="A792" s="40"/>
      <c r="B792" s="36" t="s">
        <v>480</v>
      </c>
      <c r="C792" s="40"/>
      <c r="D792" s="40"/>
      <c r="E792" s="102"/>
      <c r="F792" s="35"/>
      <c r="G792" s="35"/>
    </row>
    <row r="793" spans="1:7" ht="12.75">
      <c r="A793" s="40"/>
      <c r="B793" s="36"/>
      <c r="C793" s="40"/>
      <c r="D793" s="40"/>
      <c r="E793" s="102"/>
      <c r="F793" s="35"/>
      <c r="G793" s="35"/>
    </row>
    <row r="794" spans="1:7" ht="12.75">
      <c r="A794" s="40"/>
      <c r="B794" s="154" t="s">
        <v>481</v>
      </c>
      <c r="C794" s="40"/>
      <c r="D794" s="40"/>
      <c r="E794" s="102"/>
      <c r="F794" s="35" t="e">
        <f>#REF!</f>
        <v>#REF!</v>
      </c>
      <c r="G794" s="35">
        <v>155303</v>
      </c>
    </row>
    <row r="795" spans="1:7" ht="12.75">
      <c r="A795" s="40"/>
      <c r="B795" s="154"/>
      <c r="C795" s="40"/>
      <c r="D795" s="40"/>
      <c r="E795" s="102"/>
      <c r="F795" s="35"/>
      <c r="G795" s="35"/>
    </row>
    <row r="796" spans="1:7" ht="12.75">
      <c r="A796" s="40"/>
      <c r="B796" s="154" t="s">
        <v>482</v>
      </c>
      <c r="C796" s="40"/>
      <c r="D796" s="40"/>
      <c r="E796" s="102"/>
      <c r="F796" s="35" t="e">
        <f>#REF!</f>
        <v>#REF!</v>
      </c>
      <c r="G796" s="35">
        <v>5093</v>
      </c>
    </row>
    <row r="797" spans="1:7" ht="12.75">
      <c r="A797" s="40"/>
      <c r="B797" s="154"/>
      <c r="C797" s="40"/>
      <c r="D797" s="40"/>
      <c r="E797" s="102"/>
      <c r="F797" s="35"/>
      <c r="G797" s="35"/>
    </row>
    <row r="798" spans="1:7" ht="12.75">
      <c r="A798" s="40"/>
      <c r="B798" s="154" t="e">
        <f>#REF!</f>
        <v>#REF!</v>
      </c>
      <c r="C798" s="40"/>
      <c r="D798" s="40"/>
      <c r="E798" s="102"/>
      <c r="F798" s="35" t="e">
        <f>#REF!</f>
        <v>#REF!</v>
      </c>
      <c r="G798" s="35"/>
    </row>
    <row r="799" spans="1:7" ht="12.75">
      <c r="A799" s="40"/>
      <c r="B799" s="154"/>
      <c r="C799" s="40"/>
      <c r="D799" s="40"/>
      <c r="E799" s="102"/>
      <c r="F799" s="35"/>
      <c r="G799" s="35"/>
    </row>
    <row r="800" spans="1:7" ht="12.75">
      <c r="A800" s="40"/>
      <c r="B800" s="154" t="e">
        <f>#REF!</f>
        <v>#REF!</v>
      </c>
      <c r="C800" s="40"/>
      <c r="D800" s="40"/>
      <c r="E800" s="102"/>
      <c r="F800" s="35" t="e">
        <f>#REF!</f>
        <v>#REF!</v>
      </c>
      <c r="G800" s="35"/>
    </row>
    <row r="801" spans="1:7" ht="12.75">
      <c r="A801" s="40"/>
      <c r="B801" s="154"/>
      <c r="C801" s="40"/>
      <c r="D801" s="40"/>
      <c r="E801" s="102"/>
      <c r="F801" s="35"/>
      <c r="G801" s="35"/>
    </row>
    <row r="802" spans="1:7" ht="12.75">
      <c r="A802" s="40"/>
      <c r="B802" s="154" t="e">
        <f>#REF!</f>
        <v>#REF!</v>
      </c>
      <c r="C802" s="40"/>
      <c r="D802" s="40"/>
      <c r="E802" s="102"/>
      <c r="F802" s="35" t="e">
        <f>#REF!</f>
        <v>#REF!</v>
      </c>
      <c r="G802" s="35"/>
    </row>
    <row r="803" spans="1:7" ht="12.75">
      <c r="A803" s="40"/>
      <c r="B803" s="154"/>
      <c r="C803" s="40"/>
      <c r="D803" s="40"/>
      <c r="E803" s="102"/>
      <c r="F803" s="35"/>
      <c r="G803" s="35"/>
    </row>
    <row r="804" spans="1:7" ht="12.75">
      <c r="A804" s="40"/>
      <c r="B804" s="154" t="e">
        <f>#REF!</f>
        <v>#REF!</v>
      </c>
      <c r="C804" s="40"/>
      <c r="D804" s="40"/>
      <c r="E804" s="102"/>
      <c r="F804" s="35" t="e">
        <f>#REF!</f>
        <v>#REF!</v>
      </c>
      <c r="G804" s="35"/>
    </row>
    <row r="805" spans="1:7" ht="12.75">
      <c r="A805" s="40"/>
      <c r="B805" s="154"/>
      <c r="C805" s="40"/>
      <c r="D805" s="40"/>
      <c r="E805" s="102"/>
      <c r="F805" s="35"/>
      <c r="G805" s="35"/>
    </row>
    <row r="806" spans="1:7" ht="12.75">
      <c r="A806" s="40"/>
      <c r="B806" s="154" t="s">
        <v>483</v>
      </c>
      <c r="C806" s="40"/>
      <c r="D806" s="40"/>
      <c r="E806" s="102"/>
      <c r="F806" s="35" t="e">
        <f>#REF!</f>
        <v>#REF!</v>
      </c>
      <c r="G806" s="35">
        <v>8259</v>
      </c>
    </row>
    <row r="807" spans="1:7" ht="12.75">
      <c r="A807" s="40"/>
      <c r="B807" s="154"/>
      <c r="C807" s="40"/>
      <c r="D807" s="40"/>
      <c r="E807" s="102"/>
      <c r="F807" s="35"/>
      <c r="G807" s="35"/>
    </row>
    <row r="808" spans="1:7" ht="12.75">
      <c r="A808" s="40"/>
      <c r="B808" s="154" t="e">
        <f>#REF!</f>
        <v>#REF!</v>
      </c>
      <c r="C808" s="40"/>
      <c r="D808" s="40"/>
      <c r="E808" s="102"/>
      <c r="F808" s="35" t="e">
        <f>#REF!</f>
        <v>#REF!</v>
      </c>
      <c r="G808" s="35"/>
    </row>
    <row r="809" spans="1:7" ht="12.75">
      <c r="A809" s="40"/>
      <c r="B809" s="36"/>
      <c r="C809" s="40"/>
      <c r="D809" s="40"/>
      <c r="E809" s="102"/>
      <c r="F809" s="35"/>
      <c r="G809" s="35"/>
    </row>
    <row r="810" spans="1:7" ht="12.75">
      <c r="A810" s="40"/>
      <c r="B810" s="155" t="s">
        <v>634</v>
      </c>
      <c r="C810" s="40"/>
      <c r="D810" s="40"/>
      <c r="E810" s="102"/>
      <c r="F810" s="36" t="e">
        <f>SUM(F794:F808)</f>
        <v>#REF!</v>
      </c>
      <c r="G810" s="36">
        <f>SUM(G794:G806)</f>
        <v>168655</v>
      </c>
    </row>
    <row r="811" spans="1:7" ht="12.75">
      <c r="A811" s="40"/>
      <c r="B811" s="36"/>
      <c r="C811" s="40"/>
      <c r="D811" s="40"/>
      <c r="E811" s="102"/>
      <c r="F811" s="35"/>
      <c r="G811" s="35"/>
    </row>
    <row r="812" spans="1:7" ht="12.75">
      <c r="A812" s="40"/>
      <c r="B812" s="36" t="s">
        <v>1044</v>
      </c>
      <c r="C812" s="40"/>
      <c r="D812" s="40"/>
      <c r="E812" s="102"/>
      <c r="F812" s="35"/>
      <c r="G812" s="35"/>
    </row>
    <row r="813" spans="1:7" ht="12.75">
      <c r="A813" s="40"/>
      <c r="B813" s="36"/>
      <c r="C813" s="40"/>
      <c r="D813" s="40"/>
      <c r="E813" s="102"/>
      <c r="F813" s="35"/>
      <c r="G813" s="35"/>
    </row>
    <row r="814" spans="1:7" ht="12.75">
      <c r="A814" s="40"/>
      <c r="B814" s="154" t="s">
        <v>319</v>
      </c>
      <c r="C814" s="40"/>
      <c r="D814" s="40"/>
      <c r="E814" s="102"/>
      <c r="F814" s="35" t="e">
        <f>#REF!</f>
        <v>#REF!</v>
      </c>
      <c r="G814" s="35">
        <v>1556411</v>
      </c>
    </row>
    <row r="815" spans="1:7" ht="12.75">
      <c r="A815" s="40"/>
      <c r="B815" s="154"/>
      <c r="C815" s="40"/>
      <c r="D815" s="40"/>
      <c r="E815" s="102"/>
      <c r="F815" s="35"/>
      <c r="G815" s="35"/>
    </row>
    <row r="816" spans="1:7" ht="12.75">
      <c r="A816" s="40"/>
      <c r="B816" s="154" t="s">
        <v>320</v>
      </c>
      <c r="C816" s="40"/>
      <c r="D816" s="40"/>
      <c r="E816" s="102"/>
      <c r="F816" s="35" t="e">
        <f>#REF!</f>
        <v>#REF!</v>
      </c>
      <c r="G816" s="35">
        <v>362773</v>
      </c>
    </row>
    <row r="817" spans="1:7" ht="12.75">
      <c r="A817" s="40"/>
      <c r="B817" s="154"/>
      <c r="C817" s="40"/>
      <c r="D817" s="40"/>
      <c r="E817" s="102"/>
      <c r="F817" s="35"/>
      <c r="G817" s="35"/>
    </row>
    <row r="818" spans="1:7" ht="12.75">
      <c r="A818" s="40"/>
      <c r="B818" s="154" t="s">
        <v>198</v>
      </c>
      <c r="C818" s="40"/>
      <c r="D818" s="40"/>
      <c r="E818" s="102"/>
      <c r="F818" s="35" t="e">
        <f>#REF!</f>
        <v>#REF!</v>
      </c>
      <c r="G818" s="35">
        <v>39000</v>
      </c>
    </row>
    <row r="819" spans="1:7" ht="12.75">
      <c r="A819" s="40"/>
      <c r="B819" s="154"/>
      <c r="C819" s="40"/>
      <c r="D819" s="40"/>
      <c r="E819" s="102"/>
      <c r="F819" s="35"/>
      <c r="G819" s="35"/>
    </row>
    <row r="820" spans="1:7" ht="12.75">
      <c r="A820" s="40"/>
      <c r="B820" s="154" t="s">
        <v>484</v>
      </c>
      <c r="C820" s="40"/>
      <c r="D820" s="40"/>
      <c r="E820" s="102"/>
      <c r="F820" s="35" t="e">
        <f>#REF!</f>
        <v>#REF!</v>
      </c>
      <c r="G820" s="35">
        <v>4961152</v>
      </c>
    </row>
    <row r="821" spans="1:7" ht="12.75">
      <c r="A821" s="40"/>
      <c r="B821" s="154"/>
      <c r="C821" s="40"/>
      <c r="D821" s="40"/>
      <c r="E821" s="102"/>
      <c r="F821" s="35"/>
      <c r="G821" s="35"/>
    </row>
    <row r="822" spans="1:7" ht="12.75">
      <c r="A822" s="40"/>
      <c r="B822" s="154" t="s">
        <v>980</v>
      </c>
      <c r="C822" s="40"/>
      <c r="D822" s="40"/>
      <c r="E822" s="102"/>
      <c r="F822" s="35" t="e">
        <f>#REF!</f>
        <v>#REF!</v>
      </c>
      <c r="G822" s="35">
        <v>623003</v>
      </c>
    </row>
    <row r="823" spans="1:7" ht="12.75">
      <c r="A823" s="40"/>
      <c r="B823" s="154"/>
      <c r="C823" s="40"/>
      <c r="D823" s="40"/>
      <c r="E823" s="102"/>
      <c r="F823" s="35"/>
      <c r="G823" s="35"/>
    </row>
    <row r="824" spans="1:7" ht="12.75">
      <c r="A824" s="40"/>
      <c r="B824" s="154" t="e">
        <f>#REF!</f>
        <v>#REF!</v>
      </c>
      <c r="C824" s="40"/>
      <c r="D824" s="40"/>
      <c r="E824" s="102"/>
      <c r="F824" s="35" t="e">
        <f>#REF!</f>
        <v>#REF!</v>
      </c>
      <c r="G824" s="35"/>
    </row>
    <row r="825" spans="1:7" ht="12.75">
      <c r="A825" s="40"/>
      <c r="B825" s="154"/>
      <c r="C825" s="40"/>
      <c r="D825" s="40"/>
      <c r="E825" s="102"/>
      <c r="F825" s="35"/>
      <c r="G825" s="35"/>
    </row>
    <row r="826" spans="1:7" ht="12.75">
      <c r="A826" s="40"/>
      <c r="B826" s="154" t="s">
        <v>981</v>
      </c>
      <c r="C826" s="40"/>
      <c r="D826" s="40"/>
      <c r="E826" s="102"/>
      <c r="F826" s="35" t="e">
        <f>#REF!</f>
        <v>#REF!</v>
      </c>
      <c r="G826" s="35">
        <v>1605171</v>
      </c>
    </row>
    <row r="827" spans="1:7" ht="12.75">
      <c r="A827" s="40"/>
      <c r="B827" s="154"/>
      <c r="C827" s="40"/>
      <c r="D827" s="40"/>
      <c r="E827" s="102"/>
      <c r="F827" s="35"/>
      <c r="G827" s="35"/>
    </row>
    <row r="828" spans="1:7" ht="12.75">
      <c r="A828" s="40"/>
      <c r="B828" s="154" t="s">
        <v>321</v>
      </c>
      <c r="C828" s="40"/>
      <c r="D828" s="40"/>
      <c r="E828" s="102"/>
      <c r="F828" s="35" t="e">
        <f>#REF!</f>
        <v>#REF!</v>
      </c>
      <c r="G828" s="35">
        <v>0</v>
      </c>
    </row>
    <row r="829" spans="1:7" ht="12.75">
      <c r="A829" s="40"/>
      <c r="B829" s="154"/>
      <c r="C829" s="40"/>
      <c r="D829" s="40"/>
      <c r="E829" s="102"/>
      <c r="F829" s="35"/>
      <c r="G829" s="35"/>
    </row>
    <row r="830" spans="1:7" ht="12.75">
      <c r="A830" s="40"/>
      <c r="B830" s="154" t="s">
        <v>461</v>
      </c>
      <c r="C830" s="40"/>
      <c r="D830" s="40"/>
      <c r="E830" s="102"/>
      <c r="F830" s="35" t="e">
        <f>#REF!</f>
        <v>#REF!</v>
      </c>
      <c r="G830" s="35">
        <v>1056514</v>
      </c>
    </row>
    <row r="831" spans="1:7" ht="12.75">
      <c r="A831" s="40"/>
      <c r="B831" s="154"/>
      <c r="C831" s="40"/>
      <c r="D831" s="40"/>
      <c r="E831" s="102"/>
      <c r="F831" s="35"/>
      <c r="G831" s="35"/>
    </row>
    <row r="832" spans="1:7" ht="12.75">
      <c r="A832" s="40"/>
      <c r="B832" s="154" t="s">
        <v>462</v>
      </c>
      <c r="C832" s="40"/>
      <c r="D832" s="40"/>
      <c r="E832" s="102"/>
      <c r="F832" s="35" t="e">
        <f>#REF!</f>
        <v>#REF!</v>
      </c>
      <c r="G832" s="35">
        <v>0</v>
      </c>
    </row>
    <row r="833" spans="1:7" ht="12.75">
      <c r="A833" s="40"/>
      <c r="B833" s="154"/>
      <c r="C833" s="40"/>
      <c r="D833" s="40"/>
      <c r="E833" s="102"/>
      <c r="F833" s="35"/>
      <c r="G833" s="35"/>
    </row>
    <row r="834" spans="1:7" ht="12.75">
      <c r="A834" s="40"/>
      <c r="B834" s="154" t="e">
        <f>#REF!</f>
        <v>#REF!</v>
      </c>
      <c r="C834" s="40"/>
      <c r="D834" s="40"/>
      <c r="E834" s="102"/>
      <c r="F834" s="35" t="e">
        <f>#REF!</f>
        <v>#REF!</v>
      </c>
      <c r="G834" s="35"/>
    </row>
    <row r="835" spans="1:7" ht="12.75">
      <c r="A835" s="40"/>
      <c r="B835" s="36"/>
      <c r="C835" s="40"/>
      <c r="D835" s="40"/>
      <c r="E835" s="102"/>
      <c r="F835" s="35"/>
      <c r="G835" s="35"/>
    </row>
    <row r="836" spans="1:7" ht="12.75">
      <c r="A836" s="40"/>
      <c r="B836" s="155" t="s">
        <v>634</v>
      </c>
      <c r="C836" s="40"/>
      <c r="D836" s="40"/>
      <c r="E836" s="102"/>
      <c r="F836" s="36" t="e">
        <f>SUM(F814:F834)</f>
        <v>#REF!</v>
      </c>
      <c r="G836" s="36">
        <f>SUM(G814:G832)</f>
        <v>10204024</v>
      </c>
    </row>
    <row r="837" spans="1:7" ht="12.75">
      <c r="A837" s="40"/>
      <c r="B837" s="36"/>
      <c r="C837" s="40"/>
      <c r="D837" s="40"/>
      <c r="E837" s="102"/>
      <c r="F837" s="35"/>
      <c r="G837" s="35"/>
    </row>
    <row r="838" spans="1:7" ht="12.75">
      <c r="A838" s="40"/>
      <c r="B838" s="36" t="s">
        <v>895</v>
      </c>
      <c r="C838" s="40"/>
      <c r="D838" s="40"/>
      <c r="E838" s="102"/>
      <c r="F838" s="35"/>
      <c r="G838" s="35"/>
    </row>
    <row r="839" spans="1:7" ht="12.75">
      <c r="A839" s="40"/>
      <c r="B839" s="36"/>
      <c r="C839" s="40"/>
      <c r="D839" s="40"/>
      <c r="E839" s="102"/>
      <c r="F839" s="35"/>
      <c r="G839" s="35"/>
    </row>
    <row r="840" spans="1:7" ht="12.75">
      <c r="A840" s="40"/>
      <c r="B840" s="154" t="s">
        <v>896</v>
      </c>
      <c r="C840" s="40"/>
      <c r="D840" s="40"/>
      <c r="E840" s="102"/>
      <c r="F840" s="35" t="e">
        <f>#REF!</f>
        <v>#REF!</v>
      </c>
      <c r="G840" s="35">
        <v>2579315</v>
      </c>
    </row>
    <row r="841" spans="1:7" ht="12.75">
      <c r="A841" s="40"/>
      <c r="B841" s="154"/>
      <c r="C841" s="40"/>
      <c r="D841" s="40"/>
      <c r="E841" s="102"/>
      <c r="F841" s="35"/>
      <c r="G841" s="35"/>
    </row>
    <row r="842" spans="1:7" ht="12.75">
      <c r="A842" s="40"/>
      <c r="B842" s="154" t="e">
        <f>#REF!</f>
        <v>#REF!</v>
      </c>
      <c r="C842" s="40"/>
      <c r="D842" s="40"/>
      <c r="E842" s="102"/>
      <c r="F842" s="35" t="e">
        <f>#REF!</f>
        <v>#REF!</v>
      </c>
      <c r="G842" s="35"/>
    </row>
    <row r="843" spans="1:7" ht="12.75">
      <c r="A843" s="40"/>
      <c r="B843" s="36"/>
      <c r="C843" s="40"/>
      <c r="D843" s="40"/>
      <c r="E843" s="102"/>
      <c r="F843" s="35"/>
      <c r="G843" s="35"/>
    </row>
    <row r="844" spans="1:7" ht="12.75">
      <c r="A844" s="40"/>
      <c r="B844" s="155" t="s">
        <v>634</v>
      </c>
      <c r="C844" s="40"/>
      <c r="D844" s="40"/>
      <c r="E844" s="102"/>
      <c r="F844" s="36" t="e">
        <f>SUM(F838:F842)</f>
        <v>#REF!</v>
      </c>
      <c r="G844" s="36">
        <f>SUM(G838:G842)</f>
        <v>2579315</v>
      </c>
    </row>
    <row r="845" spans="1:7" ht="12.75">
      <c r="A845" s="40"/>
      <c r="B845" s="155"/>
      <c r="C845" s="40"/>
      <c r="D845" s="40"/>
      <c r="E845" s="102"/>
      <c r="F845" s="35"/>
      <c r="G845" s="35"/>
    </row>
    <row r="846" spans="1:7" ht="12.75">
      <c r="A846" s="40"/>
      <c r="B846" s="156" t="s">
        <v>595</v>
      </c>
      <c r="C846" s="40"/>
      <c r="D846" s="40"/>
      <c r="E846" s="102"/>
      <c r="F846" s="35"/>
      <c r="G846" s="35"/>
    </row>
    <row r="847" spans="1:7" ht="12.75">
      <c r="A847" s="40"/>
      <c r="B847" s="155"/>
      <c r="C847" s="40"/>
      <c r="D847" s="40"/>
      <c r="E847" s="102"/>
      <c r="F847" s="35"/>
      <c r="G847" s="35"/>
    </row>
    <row r="848" spans="1:7" ht="12.75">
      <c r="A848" s="40"/>
      <c r="B848" s="36"/>
      <c r="C848" s="40"/>
      <c r="D848" s="40"/>
      <c r="E848" s="102"/>
      <c r="F848" s="35"/>
      <c r="G848" s="35"/>
    </row>
    <row r="849" spans="1:7" ht="12.75">
      <c r="A849" s="40"/>
      <c r="B849" s="34" t="s">
        <v>199</v>
      </c>
      <c r="C849" s="40"/>
      <c r="D849" s="40"/>
      <c r="E849" s="102"/>
      <c r="F849" s="35"/>
      <c r="G849" s="35"/>
    </row>
    <row r="850" spans="1:7" ht="12.75">
      <c r="A850" s="40"/>
      <c r="B850" s="36"/>
      <c r="C850" s="40"/>
      <c r="D850" s="40"/>
      <c r="E850" s="102"/>
      <c r="F850" s="35"/>
      <c r="G850" s="35"/>
    </row>
    <row r="851" spans="1:7" ht="12.75">
      <c r="A851" s="40"/>
      <c r="B851" s="36" t="e">
        <f>#REF!</f>
        <v>#REF!</v>
      </c>
      <c r="C851" s="40"/>
      <c r="D851" s="40"/>
      <c r="E851" s="102"/>
      <c r="F851" s="35" t="e">
        <f>#REF!</f>
        <v>#REF!</v>
      </c>
      <c r="G851" s="35"/>
    </row>
    <row r="852" spans="1:7" ht="12.75">
      <c r="A852" s="40"/>
      <c r="B852" s="36"/>
      <c r="C852" s="40"/>
      <c r="D852" s="40"/>
      <c r="E852" s="102"/>
      <c r="F852" s="35"/>
      <c r="G852" s="35"/>
    </row>
    <row r="853" spans="1:7" ht="12.75">
      <c r="A853" s="40"/>
      <c r="B853" s="36" t="e">
        <f>#REF!</f>
        <v>#REF!</v>
      </c>
      <c r="C853" s="40"/>
      <c r="D853" s="40"/>
      <c r="E853" s="102"/>
      <c r="F853" s="35" t="e">
        <f>#REF!</f>
        <v>#REF!</v>
      </c>
      <c r="G853" s="35"/>
    </row>
    <row r="854" spans="1:7" ht="12.75">
      <c r="A854" s="40"/>
      <c r="B854" s="36"/>
      <c r="C854" s="40"/>
      <c r="D854" s="40"/>
      <c r="E854" s="102"/>
      <c r="F854" s="35"/>
      <c r="G854" s="35"/>
    </row>
    <row r="855" spans="1:7" ht="12.75">
      <c r="A855" s="40"/>
      <c r="B855" s="36" t="e">
        <f>#REF!</f>
        <v>#REF!</v>
      </c>
      <c r="C855" s="40"/>
      <c r="D855" s="40"/>
      <c r="E855" s="102"/>
      <c r="F855" s="35" t="e">
        <f>#REF!</f>
        <v>#REF!</v>
      </c>
      <c r="G855" s="35"/>
    </row>
    <row r="856" spans="1:7" ht="12.75">
      <c r="A856" s="40"/>
      <c r="B856" s="36"/>
      <c r="C856" s="40"/>
      <c r="D856" s="40"/>
      <c r="E856" s="102"/>
      <c r="F856" s="35"/>
      <c r="G856" s="35"/>
    </row>
    <row r="857" spans="1:7" ht="12.75">
      <c r="A857" s="40"/>
      <c r="B857" s="36" t="e">
        <f>#REF!</f>
        <v>#REF!</v>
      </c>
      <c r="C857" s="40"/>
      <c r="D857" s="40"/>
      <c r="E857" s="102"/>
      <c r="F857" s="35" t="e">
        <f>#REF!</f>
        <v>#REF!</v>
      </c>
      <c r="G857" s="35"/>
    </row>
    <row r="858" spans="1:7" ht="12.75">
      <c r="A858" s="40"/>
      <c r="B858" s="36"/>
      <c r="C858" s="40"/>
      <c r="D858" s="40"/>
      <c r="E858" s="102"/>
      <c r="F858" s="35"/>
      <c r="G858" s="35"/>
    </row>
    <row r="859" spans="1:7" ht="12.75">
      <c r="A859" s="40"/>
      <c r="B859" s="36" t="e">
        <f>#REF!</f>
        <v>#REF!</v>
      </c>
      <c r="C859" s="40"/>
      <c r="D859" s="40"/>
      <c r="E859" s="102"/>
      <c r="F859" s="35" t="e">
        <f>#REF!</f>
        <v>#REF!</v>
      </c>
      <c r="G859" s="35"/>
    </row>
    <row r="860" spans="1:7" ht="12.75">
      <c r="A860" s="40"/>
      <c r="B860" s="36"/>
      <c r="C860" s="40"/>
      <c r="D860" s="40"/>
      <c r="E860" s="102"/>
      <c r="F860" s="35"/>
      <c r="G860" s="35"/>
    </row>
    <row r="861" spans="1:7" ht="12.75">
      <c r="A861" s="40"/>
      <c r="B861" s="154" t="s">
        <v>752</v>
      </c>
      <c r="C861" s="40"/>
      <c r="D861" s="40"/>
      <c r="E861" s="102"/>
      <c r="F861" s="35" t="e">
        <f>#REF!</f>
        <v>#REF!</v>
      </c>
      <c r="G861" s="35">
        <v>25000</v>
      </c>
    </row>
    <row r="862" spans="1:7" ht="12.75">
      <c r="A862" s="40"/>
      <c r="B862" s="36"/>
      <c r="C862" s="40"/>
      <c r="D862" s="40"/>
      <c r="E862" s="102"/>
      <c r="F862" s="35"/>
      <c r="G862" s="35"/>
    </row>
    <row r="863" spans="1:7" ht="12.75">
      <c r="A863" s="40"/>
      <c r="B863" s="154" t="s">
        <v>329</v>
      </c>
      <c r="C863" s="40"/>
      <c r="D863" s="40"/>
      <c r="E863" s="102"/>
      <c r="F863" s="35" t="e">
        <f>#REF!</f>
        <v>#REF!</v>
      </c>
      <c r="G863" s="35">
        <v>63469</v>
      </c>
    </row>
    <row r="864" spans="1:7" ht="12.75">
      <c r="A864" s="40"/>
      <c r="B864" s="154"/>
      <c r="C864" s="40"/>
      <c r="D864" s="40"/>
      <c r="E864" s="102"/>
      <c r="F864" s="35"/>
      <c r="G864" s="35"/>
    </row>
    <row r="865" spans="1:7" ht="12.75">
      <c r="A865" s="40"/>
      <c r="B865" s="154" t="e">
        <f>#REF!</f>
        <v>#REF!</v>
      </c>
      <c r="C865" s="40"/>
      <c r="D865" s="40"/>
      <c r="E865" s="102"/>
      <c r="F865" s="35" t="e">
        <f>#REF!</f>
        <v>#REF!</v>
      </c>
      <c r="G865" s="35"/>
    </row>
    <row r="866" spans="1:7" ht="12.75">
      <c r="A866" s="40"/>
      <c r="B866" s="154"/>
      <c r="C866" s="40"/>
      <c r="D866" s="40"/>
      <c r="E866" s="102"/>
      <c r="F866" s="35"/>
      <c r="G866" s="35"/>
    </row>
    <row r="867" spans="1:7" ht="12.75">
      <c r="A867" s="40"/>
      <c r="B867" s="154" t="s">
        <v>330</v>
      </c>
      <c r="C867" s="40"/>
      <c r="D867" s="40"/>
      <c r="E867" s="102"/>
      <c r="F867" s="35" t="e">
        <f>#REF!</f>
        <v>#REF!</v>
      </c>
      <c r="G867" s="35">
        <v>197580</v>
      </c>
    </row>
    <row r="868" spans="1:7" ht="12.75">
      <c r="A868" s="40"/>
      <c r="B868" s="36"/>
      <c r="C868" s="40"/>
      <c r="D868" s="40"/>
      <c r="E868" s="102"/>
      <c r="F868" s="35"/>
      <c r="G868" s="35"/>
    </row>
    <row r="869" spans="1:7" ht="12.75">
      <c r="A869" s="40"/>
      <c r="B869" s="36" t="e">
        <f>#REF!</f>
        <v>#REF!</v>
      </c>
      <c r="C869" s="40"/>
      <c r="D869" s="40"/>
      <c r="E869" s="102"/>
      <c r="F869" s="35" t="e">
        <f>#REF!</f>
        <v>#REF!</v>
      </c>
      <c r="G869" s="35"/>
    </row>
    <row r="870" spans="1:7" ht="12.75">
      <c r="A870" s="40"/>
      <c r="B870" s="36"/>
      <c r="C870" s="40"/>
      <c r="D870" s="40"/>
      <c r="E870" s="102"/>
      <c r="F870" s="35"/>
      <c r="G870" s="35"/>
    </row>
    <row r="871" spans="1:7" ht="12.75">
      <c r="A871" s="40"/>
      <c r="B871" s="155" t="s">
        <v>634</v>
      </c>
      <c r="C871" s="40"/>
      <c r="D871" s="40"/>
      <c r="E871" s="102"/>
      <c r="F871" s="36" t="e">
        <f>SUM(F851:F869)</f>
        <v>#REF!</v>
      </c>
      <c r="G871" s="36">
        <f>SUM(G861:G867)</f>
        <v>286049</v>
      </c>
    </row>
    <row r="872" spans="1:7" ht="12.75">
      <c r="A872" s="40"/>
      <c r="B872" s="36"/>
      <c r="C872" s="40"/>
      <c r="D872" s="40"/>
      <c r="E872" s="102"/>
      <c r="F872" s="35"/>
      <c r="G872" s="35"/>
    </row>
    <row r="873" spans="1:7" ht="12.75">
      <c r="A873" s="40"/>
      <c r="B873" s="34" t="s">
        <v>1018</v>
      </c>
      <c r="C873" s="40"/>
      <c r="D873" s="40"/>
      <c r="E873" s="102"/>
      <c r="F873" s="35"/>
      <c r="G873" s="35"/>
    </row>
    <row r="874" spans="1:7" ht="12.75">
      <c r="A874" s="40"/>
      <c r="B874" s="36" t="s">
        <v>606</v>
      </c>
      <c r="C874" s="40"/>
      <c r="D874" s="40"/>
      <c r="E874" s="102"/>
      <c r="F874" s="35"/>
      <c r="G874" s="35"/>
    </row>
    <row r="875" spans="1:7" ht="12.75">
      <c r="A875" s="40"/>
      <c r="B875" s="154" t="s">
        <v>1019</v>
      </c>
      <c r="C875" s="40"/>
      <c r="D875" s="40"/>
      <c r="E875" s="102"/>
      <c r="F875" s="35" t="e">
        <f>#REF!</f>
        <v>#REF!</v>
      </c>
      <c r="G875" s="35">
        <v>2486875</v>
      </c>
    </row>
    <row r="876" spans="1:7" ht="12.75">
      <c r="A876" s="40"/>
      <c r="B876" s="36"/>
      <c r="C876" s="40"/>
      <c r="D876" s="40"/>
      <c r="E876" s="102"/>
      <c r="F876" s="35"/>
      <c r="G876" s="35"/>
    </row>
    <row r="877" spans="1:7" ht="12.75">
      <c r="A877" s="40"/>
      <c r="B877" s="154" t="s">
        <v>1020</v>
      </c>
      <c r="C877" s="40"/>
      <c r="D877" s="40"/>
      <c r="E877" s="102"/>
      <c r="F877" s="35" t="e">
        <f>#REF!</f>
        <v>#REF!</v>
      </c>
      <c r="G877" s="35">
        <v>244542513.69</v>
      </c>
    </row>
    <row r="878" spans="1:7" ht="12.75">
      <c r="A878" s="40"/>
      <c r="B878" s="36"/>
      <c r="C878" s="40"/>
      <c r="D878" s="40"/>
      <c r="E878" s="102"/>
      <c r="F878" s="35"/>
      <c r="G878" s="35"/>
    </row>
    <row r="879" spans="1:7" ht="12.75">
      <c r="A879" s="40"/>
      <c r="B879" s="155" t="s">
        <v>634</v>
      </c>
      <c r="C879" s="40"/>
      <c r="D879" s="40"/>
      <c r="E879" s="102"/>
      <c r="F879" s="36" t="e">
        <f>SUM(F873:F877)</f>
        <v>#REF!</v>
      </c>
      <c r="G879" s="36">
        <f>SUM(G873:G877)</f>
        <v>247029388.69</v>
      </c>
    </row>
    <row r="880" spans="1:7" ht="12.75">
      <c r="A880" s="40"/>
      <c r="B880" s="36"/>
      <c r="C880" s="40"/>
      <c r="D880" s="40"/>
      <c r="E880" s="102"/>
      <c r="F880" s="35"/>
      <c r="G880" s="35"/>
    </row>
    <row r="881" spans="1:7" ht="12.75">
      <c r="A881" s="40"/>
      <c r="B881" s="36" t="s">
        <v>859</v>
      </c>
      <c r="C881" s="40"/>
      <c r="D881" s="40"/>
      <c r="E881" s="102"/>
      <c r="F881" s="36" t="e">
        <f>F879+F871+F844+F836+F810+F789+F760+F736+F709+F690+F671+F658+F644+F622+F600+F580+F556+F532+F511+F491+F467+F442</f>
        <v>#REF!</v>
      </c>
      <c r="G881" s="36">
        <f>G879+G871+G844+G836+G810+G789+G760+G736+G709+G690+G671+G658+G644+G622+G600+G580+G556+G532+G511+G491+G467+G442</f>
        <v>1105720236.35</v>
      </c>
    </row>
    <row r="882" spans="1:7" ht="12.75">
      <c r="A882" s="40"/>
      <c r="B882" s="36"/>
      <c r="C882" s="40"/>
      <c r="D882" s="40"/>
      <c r="E882" s="102"/>
      <c r="F882" s="35"/>
      <c r="G882" s="35"/>
    </row>
    <row r="883" spans="1:7" ht="12.75">
      <c r="A883" s="40"/>
      <c r="B883" s="154" t="e">
        <f>#REF!</f>
        <v>#REF!</v>
      </c>
      <c r="C883" s="40"/>
      <c r="D883" s="40"/>
      <c r="E883" s="102"/>
      <c r="F883" s="35" t="e">
        <f>#REF!</f>
        <v>#REF!</v>
      </c>
      <c r="G883" s="35">
        <v>200000000</v>
      </c>
    </row>
    <row r="884" spans="1:7" ht="12.75">
      <c r="A884" s="40"/>
      <c r="B884" s="154" t="e">
        <f>#REF!</f>
        <v>#REF!</v>
      </c>
      <c r="C884" s="40"/>
      <c r="D884" s="40"/>
      <c r="E884" s="102"/>
      <c r="F884" s="35" t="e">
        <f>#REF!</f>
        <v>#REF!</v>
      </c>
      <c r="G884" s="35">
        <v>32694000</v>
      </c>
    </row>
    <row r="885" spans="1:7" ht="12.75">
      <c r="A885" s="40"/>
      <c r="B885" s="154" t="e">
        <f>#REF!</f>
        <v>#REF!</v>
      </c>
      <c r="C885" s="40"/>
      <c r="D885" s="40"/>
      <c r="E885" s="102"/>
      <c r="F885" s="35" t="e">
        <f>#REF!</f>
        <v>#REF!</v>
      </c>
      <c r="G885" s="35">
        <v>3275000</v>
      </c>
    </row>
    <row r="886" spans="1:7" ht="12.75">
      <c r="A886" s="40"/>
      <c r="B886" s="154" t="e">
        <f>#REF!</f>
        <v>#REF!</v>
      </c>
      <c r="C886" s="40"/>
      <c r="D886" s="40"/>
      <c r="E886" s="102"/>
      <c r="F886" s="35" t="e">
        <f>#REF!</f>
        <v>#REF!</v>
      </c>
      <c r="G886" s="35">
        <v>12300000</v>
      </c>
    </row>
    <row r="887" spans="1:7" ht="12.75">
      <c r="A887" s="40"/>
      <c r="B887" s="154" t="e">
        <f>#REF!</f>
        <v>#REF!</v>
      </c>
      <c r="C887" s="40"/>
      <c r="D887" s="40"/>
      <c r="E887" s="102"/>
      <c r="F887" s="35" t="e">
        <f>#REF!</f>
        <v>#REF!</v>
      </c>
      <c r="G887" s="35">
        <v>11490938</v>
      </c>
    </row>
    <row r="888" spans="1:7" ht="12.75">
      <c r="A888" s="40"/>
      <c r="B888" s="154" t="e">
        <f>#REF!</f>
        <v>#REF!</v>
      </c>
      <c r="C888" s="40"/>
      <c r="D888" s="40"/>
      <c r="E888" s="102"/>
      <c r="F888" s="35" t="e">
        <f>#REF!</f>
        <v>#REF!</v>
      </c>
      <c r="G888" s="35">
        <v>819158200</v>
      </c>
    </row>
    <row r="889" spans="1:7" ht="12.75">
      <c r="A889" s="146"/>
      <c r="B889" s="146"/>
      <c r="C889" s="146"/>
      <c r="D889" s="146"/>
      <c r="E889" s="146"/>
      <c r="F889" s="40"/>
      <c r="G889" s="35"/>
    </row>
    <row r="890" spans="1:7" ht="12.75">
      <c r="A890" s="40"/>
      <c r="B890" s="155" t="s">
        <v>634</v>
      </c>
      <c r="C890" s="146"/>
      <c r="D890" s="146"/>
      <c r="E890" s="146"/>
      <c r="F890" s="119" t="e">
        <f>SUM(F883:F888)</f>
        <v>#REF!</v>
      </c>
      <c r="G890" s="119">
        <f>SUM(G883:G888)</f>
        <v>1078918138</v>
      </c>
    </row>
    <row r="891" spans="1:7" ht="12.75">
      <c r="A891" s="40"/>
      <c r="B891" s="36"/>
      <c r="C891" s="40"/>
      <c r="D891" s="40"/>
      <c r="E891" s="102"/>
      <c r="F891" s="35"/>
      <c r="G891" s="35"/>
    </row>
    <row r="892" spans="1:7" ht="12.75">
      <c r="A892" s="40"/>
      <c r="B892" s="156" t="s">
        <v>1067</v>
      </c>
      <c r="C892" s="40"/>
      <c r="D892" s="40"/>
      <c r="E892" s="102"/>
      <c r="F892" s="36" t="e">
        <f>+F881+F890</f>
        <v>#REF!</v>
      </c>
      <c r="G892" s="36">
        <f>+G881+G890</f>
        <v>2184638374.35</v>
      </c>
    </row>
  </sheetData>
  <printOptions gridLines="1"/>
  <pageMargins left="0.42" right="0.2" top="0.62" bottom="0.64" header="0.43" footer="0.5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0"/>
  <sheetViews>
    <sheetView zoomScale="60" zoomScaleNormal="60" workbookViewId="0" topLeftCell="A74">
      <selection activeCell="J99" sqref="J99"/>
    </sheetView>
  </sheetViews>
  <sheetFormatPr defaultColWidth="9.140625" defaultRowHeight="12.75"/>
  <cols>
    <col min="1" max="1" width="13.421875" style="40" customWidth="1"/>
    <col min="2" max="2" width="14.28125" style="40" customWidth="1"/>
    <col min="3" max="3" width="9.140625" style="40" customWidth="1"/>
    <col min="4" max="4" width="60.00390625" style="40" customWidth="1"/>
    <col min="5" max="5" width="21.00390625" style="40" customWidth="1"/>
    <col min="6" max="6" width="29.421875" style="40" customWidth="1"/>
    <col min="7" max="7" width="28.8515625" style="40" customWidth="1"/>
    <col min="8" max="8" width="5.421875" style="40" customWidth="1"/>
    <col min="9" max="9" width="15.421875" style="40" customWidth="1"/>
    <col min="10" max="10" width="14.8515625" style="40" bestFit="1" customWidth="1"/>
    <col min="11" max="16384" width="9.140625" style="40" customWidth="1"/>
  </cols>
  <sheetData>
    <row r="1" spans="1:7" ht="12.75">
      <c r="A1" s="113"/>
      <c r="B1" s="113"/>
      <c r="C1" s="113"/>
      <c r="D1" s="123" t="s">
        <v>68</v>
      </c>
      <c r="E1" s="113"/>
      <c r="F1" s="113"/>
      <c r="G1" s="104" t="s">
        <v>825</v>
      </c>
    </row>
    <row r="2" ht="12.75">
      <c r="G2" s="40" t="s">
        <v>595</v>
      </c>
    </row>
    <row r="3" spans="1:2" ht="12.75">
      <c r="A3" s="104" t="s">
        <v>458</v>
      </c>
      <c r="B3" s="113"/>
    </row>
    <row r="5" spans="2:4" ht="12.75">
      <c r="B5" s="113"/>
      <c r="C5" s="113"/>
      <c r="D5" s="113"/>
    </row>
    <row r="6" spans="6:7" ht="12.75">
      <c r="F6" s="124" t="s">
        <v>857</v>
      </c>
      <c r="G6" s="124" t="s">
        <v>782</v>
      </c>
    </row>
    <row r="7" spans="6:7" ht="12.75">
      <c r="F7" s="106" t="s">
        <v>66</v>
      </c>
      <c r="G7" s="123" t="s">
        <v>67</v>
      </c>
    </row>
    <row r="9" spans="6:7" ht="12.75">
      <c r="F9" s="113"/>
      <c r="G9" s="113"/>
    </row>
    <row r="10" spans="1:7" ht="12.75">
      <c r="A10" s="125" t="s">
        <v>905</v>
      </c>
      <c r="E10" s="126" t="s">
        <v>595</v>
      </c>
      <c r="F10" s="35" t="e">
        <f>#REF!</f>
        <v>#REF!</v>
      </c>
      <c r="G10" s="117">
        <v>101321218.4</v>
      </c>
    </row>
    <row r="11" spans="1:7" ht="12.75">
      <c r="A11" s="126"/>
      <c r="F11" s="35"/>
      <c r="G11" s="35"/>
    </row>
    <row r="12" spans="1:7" ht="12.75">
      <c r="A12" s="125" t="s">
        <v>906</v>
      </c>
      <c r="F12" s="31" t="e">
        <f>#REF!</f>
        <v>#REF!</v>
      </c>
      <c r="G12" s="127">
        <v>4100792.46</v>
      </c>
    </row>
    <row r="13" spans="6:7" ht="12.75">
      <c r="F13" s="35"/>
      <c r="G13" s="35"/>
    </row>
    <row r="14" spans="2:7" ht="12.75">
      <c r="B14" s="113"/>
      <c r="C14" s="113"/>
      <c r="D14" s="113"/>
      <c r="F14" s="35"/>
      <c r="G14" s="35"/>
    </row>
    <row r="15" spans="1:7" ht="12.75">
      <c r="A15" s="125" t="s">
        <v>907</v>
      </c>
      <c r="F15" s="35" t="e">
        <f>#REF!</f>
        <v>#REF!</v>
      </c>
      <c r="G15" s="127">
        <v>14054987.57</v>
      </c>
    </row>
    <row r="16" spans="6:7" ht="12.75">
      <c r="F16" s="35"/>
      <c r="G16" s="35"/>
    </row>
    <row r="17" spans="2:7" ht="12.75">
      <c r="B17" s="113"/>
      <c r="C17" s="113"/>
      <c r="D17" s="113"/>
      <c r="E17" s="113"/>
      <c r="F17" s="35"/>
      <c r="G17" s="35"/>
    </row>
    <row r="18" spans="1:7" ht="12.75">
      <c r="A18" s="125" t="s">
        <v>908</v>
      </c>
      <c r="F18" s="31" t="e">
        <f>#REF!</f>
        <v>#REF!</v>
      </c>
      <c r="G18" s="35">
        <v>24687495.81</v>
      </c>
    </row>
    <row r="19" spans="6:7" ht="12.75">
      <c r="F19" s="35"/>
      <c r="G19" s="35"/>
    </row>
    <row r="20" spans="2:7" ht="12.75">
      <c r="B20" s="113"/>
      <c r="C20" s="113"/>
      <c r="D20" s="113"/>
      <c r="E20" s="113"/>
      <c r="F20" s="35"/>
      <c r="G20" s="35"/>
    </row>
    <row r="21" spans="1:7" ht="12.75">
      <c r="A21" s="125" t="s">
        <v>909</v>
      </c>
      <c r="F21" s="35" t="e">
        <f>#REF!</f>
        <v>#REF!</v>
      </c>
      <c r="G21" s="127">
        <v>27054357.25</v>
      </c>
    </row>
    <row r="22" spans="6:7" ht="12.75">
      <c r="F22" s="35"/>
      <c r="G22" s="35"/>
    </row>
    <row r="23" spans="2:7" ht="12.75">
      <c r="B23" s="113"/>
      <c r="C23" s="113"/>
      <c r="F23" s="35"/>
      <c r="G23" s="35"/>
    </row>
    <row r="24" spans="1:7" ht="12.75">
      <c r="A24" s="125" t="s">
        <v>910</v>
      </c>
      <c r="F24" s="31" t="e">
        <f>#REF!</f>
        <v>#REF!</v>
      </c>
      <c r="G24" s="127">
        <v>17915016.83</v>
      </c>
    </row>
    <row r="25" spans="6:7" ht="12.75">
      <c r="F25" s="35"/>
      <c r="G25" s="35"/>
    </row>
    <row r="26" spans="2:7" ht="12.75">
      <c r="B26" s="113"/>
      <c r="C26" s="113"/>
      <c r="D26" s="113"/>
      <c r="F26" s="35"/>
      <c r="G26" s="35"/>
    </row>
    <row r="27" spans="1:7" ht="12.75">
      <c r="A27" s="125" t="s">
        <v>911</v>
      </c>
      <c r="F27" s="35" t="e">
        <f>#REF!</f>
        <v>#REF!</v>
      </c>
      <c r="G27" s="127">
        <v>51345271.52</v>
      </c>
    </row>
    <row r="28" spans="6:7" ht="12.75">
      <c r="F28" s="35"/>
      <c r="G28" s="35"/>
    </row>
    <row r="29" spans="1:7" ht="12.75">
      <c r="A29" s="125" t="s">
        <v>912</v>
      </c>
      <c r="F29" s="35" t="e">
        <f>#REF!</f>
        <v>#REF!</v>
      </c>
      <c r="G29" s="127">
        <v>20311206</v>
      </c>
    </row>
    <row r="30" spans="6:7" ht="12.75">
      <c r="F30" s="35"/>
      <c r="G30" s="35"/>
    </row>
    <row r="31" spans="1:7" ht="12.75">
      <c r="A31" s="125" t="s">
        <v>848</v>
      </c>
      <c r="F31" s="35" t="e">
        <f>#REF!</f>
        <v>#REF!</v>
      </c>
      <c r="G31" s="127">
        <v>25637477.88</v>
      </c>
    </row>
    <row r="32" spans="6:7" ht="12.75">
      <c r="F32" s="35"/>
      <c r="G32" s="35"/>
    </row>
    <row r="33" spans="1:7" ht="12.75">
      <c r="A33" s="125" t="s">
        <v>913</v>
      </c>
      <c r="F33" s="35" t="e">
        <f>#REF!</f>
        <v>#REF!</v>
      </c>
      <c r="G33" s="127">
        <v>285005573.33</v>
      </c>
    </row>
    <row r="34" spans="6:7" ht="12.75">
      <c r="F34" s="35"/>
      <c r="G34" s="35"/>
    </row>
    <row r="35" spans="1:7" ht="12.75">
      <c r="A35" s="125" t="s">
        <v>366</v>
      </c>
      <c r="F35" s="35" t="e">
        <f>#REF!</f>
        <v>#REF!</v>
      </c>
      <c r="G35" s="127">
        <v>1355377703.93</v>
      </c>
    </row>
    <row r="36" spans="6:7" ht="12.75">
      <c r="F36" s="35"/>
      <c r="G36" s="127"/>
    </row>
    <row r="37" spans="1:7" ht="12.75">
      <c r="A37" s="125" t="s">
        <v>916</v>
      </c>
      <c r="F37" s="35" t="e">
        <f>#REF!</f>
        <v>#REF!</v>
      </c>
      <c r="G37" s="35">
        <v>1632250.65</v>
      </c>
    </row>
    <row r="38" spans="1:7" ht="12.75">
      <c r="A38" s="125"/>
      <c r="F38" s="35"/>
      <c r="G38" s="35"/>
    </row>
    <row r="39" spans="1:7" ht="12.75">
      <c r="A39" s="125" t="s">
        <v>914</v>
      </c>
      <c r="F39" s="35" t="e">
        <f>#REF!</f>
        <v>#REF!</v>
      </c>
      <c r="G39" s="35">
        <v>37589167.98</v>
      </c>
    </row>
    <row r="40" spans="1:7" ht="12.75">
      <c r="A40" s="125"/>
      <c r="F40" s="35"/>
      <c r="G40" s="35"/>
    </row>
    <row r="41" spans="1:7" ht="12.75">
      <c r="A41" s="125" t="s">
        <v>346</v>
      </c>
      <c r="F41" s="35" t="e">
        <f>#REF!</f>
        <v>#REF!</v>
      </c>
      <c r="G41" s="35">
        <v>6979727.54</v>
      </c>
    </row>
    <row r="42" spans="1:7" ht="12.75">
      <c r="A42" s="125"/>
      <c r="F42" s="35"/>
      <c r="G42" s="35"/>
    </row>
    <row r="43" spans="1:7" ht="12.75">
      <c r="A43" s="125" t="s">
        <v>915</v>
      </c>
      <c r="F43" s="35" t="e">
        <f>#REF!</f>
        <v>#REF!</v>
      </c>
      <c r="G43" s="35">
        <v>26236186.81</v>
      </c>
    </row>
    <row r="44" spans="6:7" ht="12.75">
      <c r="F44" s="35"/>
      <c r="G44" s="35"/>
    </row>
    <row r="45" spans="6:7" ht="12.75">
      <c r="F45" s="35"/>
      <c r="G45" s="35"/>
    </row>
    <row r="46" spans="1:7" ht="12.75">
      <c r="A46" s="33" t="s">
        <v>1011</v>
      </c>
      <c r="F46" s="36" t="e">
        <f>SUM(F10:F45)</f>
        <v>#REF!</v>
      </c>
      <c r="G46" s="36">
        <f>SUM(G9:G45)</f>
        <v>1999248433.96</v>
      </c>
    </row>
    <row r="47" spans="6:7" ht="12.75">
      <c r="F47" s="35"/>
      <c r="G47" s="35"/>
    </row>
    <row r="48" spans="1:7" ht="12.75">
      <c r="A48" s="40" t="s">
        <v>1266</v>
      </c>
      <c r="F48" s="35">
        <v>85675730</v>
      </c>
      <c r="G48" s="35">
        <v>28160429</v>
      </c>
    </row>
    <row r="49" spans="6:7" ht="12.75">
      <c r="F49" s="35"/>
      <c r="G49" s="35"/>
    </row>
    <row r="50" spans="1:7" ht="12.75">
      <c r="A50" s="33" t="s">
        <v>880</v>
      </c>
      <c r="F50" s="36" t="e">
        <f>+F46-F48</f>
        <v>#REF!</v>
      </c>
      <c r="G50" s="36">
        <f>+G46-G48</f>
        <v>1971088004.96</v>
      </c>
    </row>
    <row r="51" spans="6:7" ht="12.75">
      <c r="F51" s="35"/>
      <c r="G51" s="35"/>
    </row>
    <row r="52" spans="1:6" ht="12.75">
      <c r="A52" s="40" t="s">
        <v>757</v>
      </c>
      <c r="F52" s="114">
        <v>11371</v>
      </c>
    </row>
    <row r="53" ht="12.75">
      <c r="F53" s="114"/>
    </row>
    <row r="54" spans="1:6" ht="12.75">
      <c r="A54" s="33" t="s">
        <v>850</v>
      </c>
      <c r="B54" s="33"/>
      <c r="C54" s="33"/>
      <c r="D54" s="33"/>
      <c r="E54" s="33"/>
      <c r="F54" s="128">
        <v>11371</v>
      </c>
    </row>
    <row r="56" spans="6:7" ht="12.75">
      <c r="F56" s="40" t="s">
        <v>595</v>
      </c>
      <c r="G56" s="11" t="s">
        <v>1267</v>
      </c>
    </row>
    <row r="57" ht="12.75">
      <c r="B57" s="104" t="s">
        <v>593</v>
      </c>
    </row>
    <row r="59" spans="1:13" ht="12.75">
      <c r="A59" s="108" t="s">
        <v>595</v>
      </c>
      <c r="B59" s="11" t="s">
        <v>550</v>
      </c>
      <c r="C59" s="11"/>
      <c r="D59" s="11"/>
      <c r="E59" s="11"/>
      <c r="F59" s="106" t="s">
        <v>591</v>
      </c>
      <c r="G59" s="106" t="s">
        <v>592</v>
      </c>
      <c r="H59" s="33" t="s">
        <v>595</v>
      </c>
      <c r="L59" s="40" t="s">
        <v>595</v>
      </c>
      <c r="M59" s="40" t="s">
        <v>595</v>
      </c>
    </row>
    <row r="60" spans="2:7" ht="12.75">
      <c r="B60" s="11"/>
      <c r="C60" s="11"/>
      <c r="D60" s="11"/>
      <c r="E60" s="11"/>
      <c r="F60" s="106" t="s">
        <v>69</v>
      </c>
      <c r="G60" s="106" t="s">
        <v>563</v>
      </c>
    </row>
    <row r="61" spans="6:7" ht="12.75">
      <c r="F61" s="102"/>
      <c r="G61" s="102"/>
    </row>
    <row r="62" spans="2:7" ht="12.75">
      <c r="B62" s="85" t="s">
        <v>124</v>
      </c>
      <c r="F62" s="31" t="e">
        <f>#REF!</f>
        <v>#REF!</v>
      </c>
      <c r="G62" s="117">
        <v>486000000</v>
      </c>
    </row>
    <row r="63" spans="2:7" ht="12.75">
      <c r="B63" s="85" t="s">
        <v>125</v>
      </c>
      <c r="F63" s="31" t="e">
        <f>#REF!</f>
        <v>#REF!</v>
      </c>
      <c r="G63" s="117">
        <v>1380000000</v>
      </c>
    </row>
    <row r="64" spans="2:7" ht="12.75">
      <c r="B64" s="85" t="s">
        <v>1084</v>
      </c>
      <c r="F64" s="31" t="e">
        <f>#REF!</f>
        <v>#REF!</v>
      </c>
      <c r="G64" s="117">
        <v>265000000</v>
      </c>
    </row>
    <row r="65" spans="2:7" ht="12.75">
      <c r="B65" s="85" t="s">
        <v>623</v>
      </c>
      <c r="F65" s="31" t="e">
        <f>#REF!</f>
        <v>#REF!</v>
      </c>
      <c r="G65" s="117">
        <v>0</v>
      </c>
    </row>
    <row r="66" spans="2:7" ht="12.75">
      <c r="B66" s="85" t="s">
        <v>505</v>
      </c>
      <c r="F66" s="31" t="e">
        <f>#REF!</f>
        <v>#REF!</v>
      </c>
      <c r="G66" s="117">
        <v>0</v>
      </c>
    </row>
    <row r="67" spans="2:7" ht="12.75">
      <c r="B67" s="85" t="s">
        <v>650</v>
      </c>
      <c r="F67" s="31" t="e">
        <f>#REF!</f>
        <v>#REF!</v>
      </c>
      <c r="G67" s="117">
        <v>0</v>
      </c>
    </row>
    <row r="68" spans="2:7" ht="12.75">
      <c r="B68" s="85" t="s">
        <v>242</v>
      </c>
      <c r="F68" s="31" t="e">
        <f>#REF!</f>
        <v>#REF!</v>
      </c>
      <c r="G68" s="117">
        <v>555696200</v>
      </c>
    </row>
    <row r="69" spans="2:7" ht="12.75">
      <c r="B69" s="85" t="s">
        <v>243</v>
      </c>
      <c r="F69" s="31" t="e">
        <f>#REF!</f>
        <v>#REF!</v>
      </c>
      <c r="G69" s="117">
        <v>0</v>
      </c>
    </row>
    <row r="70" spans="2:7" ht="12.75">
      <c r="B70" s="85" t="s">
        <v>624</v>
      </c>
      <c r="F70" s="31" t="e">
        <f>#REF!</f>
        <v>#REF!</v>
      </c>
      <c r="G70" s="117">
        <v>0</v>
      </c>
    </row>
    <row r="71" spans="2:7" ht="12.75">
      <c r="B71" s="85" t="s">
        <v>161</v>
      </c>
      <c r="F71" s="31" t="e">
        <f>#REF!</f>
        <v>#REF!</v>
      </c>
      <c r="G71" s="117">
        <v>40000000</v>
      </c>
    </row>
    <row r="72" spans="2:7" ht="12.75">
      <c r="B72" s="85" t="s">
        <v>625</v>
      </c>
      <c r="F72" s="31" t="e">
        <f>#REF!</f>
        <v>#REF!</v>
      </c>
      <c r="G72" s="117">
        <v>160000000</v>
      </c>
    </row>
    <row r="73" spans="2:7" ht="12.75">
      <c r="B73" s="85" t="s">
        <v>626</v>
      </c>
      <c r="F73" s="31" t="e">
        <f>#REF!</f>
        <v>#REF!</v>
      </c>
      <c r="G73" s="117">
        <v>0</v>
      </c>
    </row>
    <row r="74" spans="2:7" ht="12.75">
      <c r="B74" s="85" t="s">
        <v>85</v>
      </c>
      <c r="F74" s="31" t="e">
        <f>#REF!</f>
        <v>#REF!</v>
      </c>
      <c r="G74" s="117">
        <v>0</v>
      </c>
    </row>
    <row r="75" spans="2:7" ht="12.75">
      <c r="B75" s="85" t="s">
        <v>696</v>
      </c>
      <c r="F75" s="31" t="e">
        <f>#REF!</f>
        <v>#REF!</v>
      </c>
      <c r="G75" s="117">
        <v>10000000</v>
      </c>
    </row>
    <row r="76" spans="2:7" ht="12.75">
      <c r="B76" s="85" t="s">
        <v>1060</v>
      </c>
      <c r="F76" s="31" t="e">
        <f>#REF!</f>
        <v>#REF!</v>
      </c>
      <c r="G76" s="117">
        <v>180000</v>
      </c>
    </row>
    <row r="77" spans="2:7" ht="12.75">
      <c r="B77" s="85" t="s">
        <v>873</v>
      </c>
      <c r="F77" s="31" t="e">
        <f>#REF!</f>
        <v>#REF!</v>
      </c>
      <c r="G77" s="117">
        <v>0</v>
      </c>
    </row>
    <row r="78" spans="2:7" ht="12.75">
      <c r="B78" s="85" t="s">
        <v>638</v>
      </c>
      <c r="F78" s="31" t="e">
        <f>#REF!</f>
        <v>#REF!</v>
      </c>
      <c r="G78" s="117">
        <v>0</v>
      </c>
    </row>
    <row r="79" spans="2:7" ht="12.75">
      <c r="B79" s="85" t="s">
        <v>528</v>
      </c>
      <c r="F79" s="31" t="e">
        <f>#REF!</f>
        <v>#REF!</v>
      </c>
      <c r="G79" s="117">
        <v>0</v>
      </c>
    </row>
    <row r="80" spans="2:7" ht="12.75">
      <c r="B80" s="85" t="s">
        <v>1086</v>
      </c>
      <c r="F80" s="31">
        <v>516060</v>
      </c>
      <c r="G80" s="117">
        <v>0</v>
      </c>
    </row>
    <row r="81" spans="2:7" ht="12.75">
      <c r="B81" s="85" t="s">
        <v>1085</v>
      </c>
      <c r="F81" s="31" t="e">
        <f>#REF!</f>
        <v>#REF!</v>
      </c>
      <c r="G81" s="117">
        <v>0</v>
      </c>
    </row>
    <row r="82" spans="2:7" ht="12.75">
      <c r="B82" s="85" t="s">
        <v>471</v>
      </c>
      <c r="F82" s="31">
        <v>0</v>
      </c>
      <c r="G82" s="117">
        <v>2237700000</v>
      </c>
    </row>
    <row r="83" spans="2:7" ht="12.75">
      <c r="B83" s="129" t="e">
        <f>#REF!</f>
        <v>#REF!</v>
      </c>
      <c r="F83" s="31" t="e">
        <f>#REF!</f>
        <v>#REF!</v>
      </c>
      <c r="G83" s="117">
        <v>8040000</v>
      </c>
    </row>
    <row r="84" spans="2:7" ht="12.75">
      <c r="B84" s="129" t="e">
        <f>#REF!</f>
        <v>#REF!</v>
      </c>
      <c r="F84" s="31" t="e">
        <f>#REF!</f>
        <v>#REF!</v>
      </c>
      <c r="G84" s="117">
        <v>0</v>
      </c>
    </row>
    <row r="85" spans="2:7" ht="12.75">
      <c r="B85" s="129" t="s">
        <v>1102</v>
      </c>
      <c r="F85" s="31" t="e">
        <f>#REF!</f>
        <v>#REF!</v>
      </c>
      <c r="G85" s="117" t="s">
        <v>595</v>
      </c>
    </row>
    <row r="86" spans="2:7" ht="12.75">
      <c r="B86" s="129" t="s">
        <v>1103</v>
      </c>
      <c r="F86" s="31" t="e">
        <f>#REF!</f>
        <v>#REF!</v>
      </c>
      <c r="G86" s="117">
        <v>11490938</v>
      </c>
    </row>
    <row r="87" spans="2:7" ht="12.75">
      <c r="B87" s="129" t="e">
        <f>#REF!</f>
        <v>#REF!</v>
      </c>
      <c r="F87" s="31" t="e">
        <f>#REF!</f>
        <v>#REF!</v>
      </c>
      <c r="G87" s="117" t="s">
        <v>595</v>
      </c>
    </row>
    <row r="88" spans="2:7" ht="12.75">
      <c r="B88" s="129" t="e">
        <f>#REF!</f>
        <v>#REF!</v>
      </c>
      <c r="F88" s="31" t="e">
        <f>#REF!</f>
        <v>#REF!</v>
      </c>
      <c r="G88" s="117">
        <v>0</v>
      </c>
    </row>
    <row r="89" spans="2:7" ht="12.75">
      <c r="B89" s="129" t="e">
        <f>#REF!</f>
        <v>#REF!</v>
      </c>
      <c r="F89" s="31" t="e">
        <f>#REF!</f>
        <v>#REF!</v>
      </c>
      <c r="G89" s="117">
        <v>0</v>
      </c>
    </row>
    <row r="90" spans="2:7" ht="12.75">
      <c r="B90" s="129" t="e">
        <f>#REF!</f>
        <v>#REF!</v>
      </c>
      <c r="F90" s="31" t="e">
        <f>#REF!</f>
        <v>#REF!</v>
      </c>
      <c r="G90" s="117">
        <v>12300000</v>
      </c>
    </row>
    <row r="91" spans="2:7" ht="12.75">
      <c r="B91" s="129" t="e">
        <f>#REF!</f>
        <v>#REF!</v>
      </c>
      <c r="F91" s="31" t="e">
        <f>#REF!</f>
        <v>#REF!</v>
      </c>
      <c r="G91" s="117">
        <v>4320225</v>
      </c>
    </row>
    <row r="92" spans="2:7" ht="12.75">
      <c r="B92" s="85" t="s">
        <v>1087</v>
      </c>
      <c r="F92" s="31" t="e">
        <f>#REF!</f>
        <v>#REF!</v>
      </c>
      <c r="G92" s="117">
        <v>0</v>
      </c>
    </row>
    <row r="93" spans="2:7" ht="12.75">
      <c r="B93" s="85" t="s">
        <v>1088</v>
      </c>
      <c r="F93" s="31" t="e">
        <f>#REF!</f>
        <v>#REF!</v>
      </c>
      <c r="G93" s="117">
        <v>13775000000</v>
      </c>
    </row>
    <row r="94" spans="2:7" ht="12.75">
      <c r="B94" s="85" t="s">
        <v>1109</v>
      </c>
      <c r="F94" s="35">
        <v>0</v>
      </c>
      <c r="G94" s="117">
        <v>1000000000</v>
      </c>
    </row>
    <row r="95" spans="2:7" ht="12.75">
      <c r="B95" s="85" t="s">
        <v>1110</v>
      </c>
      <c r="F95" s="35"/>
      <c r="G95" s="35">
        <v>250000000</v>
      </c>
    </row>
    <row r="96" spans="2:7" ht="12.75">
      <c r="B96" s="85" t="s">
        <v>1111</v>
      </c>
      <c r="F96" s="35"/>
      <c r="G96" s="35">
        <v>200000000</v>
      </c>
    </row>
    <row r="97" spans="2:7" ht="12.75">
      <c r="B97" s="85" t="s">
        <v>1112</v>
      </c>
      <c r="F97" s="35"/>
      <c r="G97" s="35">
        <v>32694000</v>
      </c>
    </row>
    <row r="98" spans="2:7" ht="12.75">
      <c r="B98" s="85" t="s">
        <v>1113</v>
      </c>
      <c r="F98" s="35"/>
      <c r="G98" s="35">
        <v>3275000</v>
      </c>
    </row>
    <row r="99" spans="2:7" ht="12.75">
      <c r="B99" s="85"/>
      <c r="F99" s="35"/>
      <c r="G99" s="35"/>
    </row>
    <row r="100" spans="4:8" ht="12.75">
      <c r="D100" s="33" t="s">
        <v>595</v>
      </c>
      <c r="E100" s="33" t="s">
        <v>268</v>
      </c>
      <c r="F100" s="130" t="e">
        <f>SUM(F62:F94)</f>
        <v>#REF!</v>
      </c>
      <c r="G100" s="130">
        <f>SUM(G62:G98)</f>
        <v>20431696363</v>
      </c>
      <c r="H100" s="113"/>
    </row>
    <row r="102" spans="2:7" ht="12.75">
      <c r="B102" s="104" t="s">
        <v>1268</v>
      </c>
      <c r="G102" s="11" t="s">
        <v>1269</v>
      </c>
    </row>
    <row r="103" ht="12.75">
      <c r="E103" s="104" t="s">
        <v>595</v>
      </c>
    </row>
    <row r="104" spans="1:13" ht="12.75">
      <c r="A104" s="108" t="s">
        <v>595</v>
      </c>
      <c r="B104" s="11" t="s">
        <v>550</v>
      </c>
      <c r="C104" s="11"/>
      <c r="D104" s="11"/>
      <c r="E104" s="11"/>
      <c r="F104" s="106" t="s">
        <v>591</v>
      </c>
      <c r="G104" s="106" t="s">
        <v>592</v>
      </c>
      <c r="H104" s="33" t="s">
        <v>595</v>
      </c>
      <c r="L104" s="40" t="s">
        <v>595</v>
      </c>
      <c r="M104" s="40" t="s">
        <v>595</v>
      </c>
    </row>
    <row r="105" spans="2:7" ht="12.75">
      <c r="B105" s="11"/>
      <c r="C105" s="11"/>
      <c r="D105" s="11"/>
      <c r="E105" s="11"/>
      <c r="F105" s="106" t="s">
        <v>69</v>
      </c>
      <c r="G105" s="106" t="s">
        <v>563</v>
      </c>
    </row>
    <row r="106" spans="6:7" ht="12.75">
      <c r="F106" s="102"/>
      <c r="G106" s="102"/>
    </row>
    <row r="107" spans="1:7" ht="12.75">
      <c r="A107" s="85" t="s">
        <v>475</v>
      </c>
      <c r="E107" s="102"/>
      <c r="F107" s="35" t="e">
        <f>#REF!</f>
        <v>#REF!</v>
      </c>
      <c r="G107" s="117">
        <v>8973021</v>
      </c>
    </row>
    <row r="108" spans="1:7" ht="12.75">
      <c r="A108" s="85" t="s">
        <v>922</v>
      </c>
      <c r="E108" s="102"/>
      <c r="F108" s="35" t="e">
        <f>#REF!</f>
        <v>#REF!</v>
      </c>
      <c r="G108" s="117">
        <v>3659436</v>
      </c>
    </row>
    <row r="109" spans="1:7" ht="12.75">
      <c r="A109" s="85" t="s">
        <v>191</v>
      </c>
      <c r="E109" s="102"/>
      <c r="F109" s="35" t="e">
        <f>#REF!</f>
        <v>#REF!</v>
      </c>
      <c r="G109" s="117">
        <v>2522860</v>
      </c>
    </row>
    <row r="110" spans="1:7" ht="12.75">
      <c r="A110" s="85" t="s">
        <v>978</v>
      </c>
      <c r="E110" s="102"/>
      <c r="F110" s="35" t="e">
        <f>#REF!</f>
        <v>#REF!</v>
      </c>
      <c r="G110" s="117">
        <v>9997</v>
      </c>
    </row>
    <row r="111" spans="1:7" ht="12.75">
      <c r="A111" s="85" t="s">
        <v>425</v>
      </c>
      <c r="E111" s="102"/>
      <c r="F111" s="35" t="e">
        <f>#REF!</f>
        <v>#REF!</v>
      </c>
      <c r="G111" s="117">
        <v>3139804</v>
      </c>
    </row>
    <row r="112" spans="1:7" ht="12.75">
      <c r="A112" s="85" t="s">
        <v>502</v>
      </c>
      <c r="E112" s="102"/>
      <c r="F112" s="35" t="e">
        <f>#REF!</f>
        <v>#REF!</v>
      </c>
      <c r="G112" s="117">
        <v>4407</v>
      </c>
    </row>
    <row r="113" spans="1:7" ht="12.75">
      <c r="A113" s="85" t="s">
        <v>426</v>
      </c>
      <c r="E113" s="102"/>
      <c r="F113" s="35" t="e">
        <f>#REF!</f>
        <v>#REF!</v>
      </c>
      <c r="G113" s="117">
        <v>973478</v>
      </c>
    </row>
    <row r="114" spans="1:7" ht="12.75">
      <c r="A114" s="85" t="s">
        <v>642</v>
      </c>
      <c r="E114" s="102"/>
      <c r="F114" s="35" t="e">
        <f>#REF!</f>
        <v>#REF!</v>
      </c>
      <c r="G114" s="117">
        <v>215644</v>
      </c>
    </row>
    <row r="115" spans="1:7" ht="12.75">
      <c r="A115" s="85" t="s">
        <v>779</v>
      </c>
      <c r="E115" s="102"/>
      <c r="F115" s="35" t="e">
        <f>#REF!</f>
        <v>#REF!</v>
      </c>
      <c r="G115" s="117">
        <v>500</v>
      </c>
    </row>
    <row r="116" spans="1:7" ht="12.75">
      <c r="A116" s="85" t="s">
        <v>810</v>
      </c>
      <c r="E116" s="102"/>
      <c r="F116" s="35" t="e">
        <f>#REF!</f>
        <v>#REF!</v>
      </c>
      <c r="G116" s="117">
        <v>7362613</v>
      </c>
    </row>
    <row r="117" spans="1:7" ht="12.75">
      <c r="A117" s="85" t="s">
        <v>811</v>
      </c>
      <c r="E117" s="102"/>
      <c r="F117" s="35" t="e">
        <f>#REF!</f>
        <v>#REF!</v>
      </c>
      <c r="G117" s="117">
        <v>2400</v>
      </c>
    </row>
    <row r="118" spans="1:7" ht="12.75">
      <c r="A118" s="85" t="s">
        <v>812</v>
      </c>
      <c r="E118" s="102"/>
      <c r="F118" s="35" t="e">
        <f>#REF!</f>
        <v>#REF!</v>
      </c>
      <c r="G118" s="117">
        <v>535652</v>
      </c>
    </row>
    <row r="119" spans="1:7" ht="12.75">
      <c r="A119" s="85"/>
      <c r="E119" s="102"/>
      <c r="F119" s="35"/>
      <c r="G119" s="117"/>
    </row>
    <row r="120" spans="5:7" ht="12.75">
      <c r="E120" s="103" t="s">
        <v>268</v>
      </c>
      <c r="F120" s="130" t="e">
        <f>SUM(F107:F119)</f>
        <v>#REF!</v>
      </c>
      <c r="G120" s="131">
        <f>SUM(G107:G119)</f>
        <v>27399812</v>
      </c>
    </row>
    <row r="122" spans="2:7" ht="12.75">
      <c r="B122" s="104" t="s">
        <v>1270</v>
      </c>
      <c r="G122" s="11" t="s">
        <v>1271</v>
      </c>
    </row>
    <row r="124" spans="1:13" ht="12.75">
      <c r="A124" s="108" t="s">
        <v>595</v>
      </c>
      <c r="B124" s="11" t="s">
        <v>550</v>
      </c>
      <c r="C124" s="11"/>
      <c r="D124" s="11"/>
      <c r="E124" s="11"/>
      <c r="F124" s="106" t="s">
        <v>591</v>
      </c>
      <c r="G124" s="106" t="s">
        <v>592</v>
      </c>
      <c r="H124" s="11" t="s">
        <v>595</v>
      </c>
      <c r="L124" s="40" t="s">
        <v>595</v>
      </c>
      <c r="M124" s="40" t="s">
        <v>595</v>
      </c>
    </row>
    <row r="125" spans="2:8" ht="12.75">
      <c r="B125" s="11"/>
      <c r="C125" s="11"/>
      <c r="D125" s="11"/>
      <c r="E125" s="11"/>
      <c r="F125" s="106" t="s">
        <v>69</v>
      </c>
      <c r="G125" s="106" t="s">
        <v>563</v>
      </c>
      <c r="H125" s="11"/>
    </row>
    <row r="126" spans="2:8" ht="12.75">
      <c r="B126" s="11"/>
      <c r="C126" s="11"/>
      <c r="D126" s="11"/>
      <c r="E126" s="11"/>
      <c r="F126" s="11"/>
      <c r="G126" s="11"/>
      <c r="H126" s="11"/>
    </row>
    <row r="127" spans="1:7" ht="12.75">
      <c r="A127" s="85" t="s">
        <v>367</v>
      </c>
      <c r="E127" s="102"/>
      <c r="F127" s="35" t="e">
        <f>#REF!</f>
        <v>#REF!</v>
      </c>
      <c r="G127" s="117">
        <v>58542840.77</v>
      </c>
    </row>
    <row r="128" spans="1:7" ht="12.75">
      <c r="A128" s="85" t="s">
        <v>121</v>
      </c>
      <c r="E128" s="102"/>
      <c r="F128" s="35" t="e">
        <f>#REF!</f>
        <v>#REF!</v>
      </c>
      <c r="G128" s="117">
        <v>3108146.6100000003</v>
      </c>
    </row>
    <row r="129" spans="1:7" ht="12.75">
      <c r="A129" s="85" t="s">
        <v>979</v>
      </c>
      <c r="E129" s="102"/>
      <c r="F129" s="35" t="e">
        <f>#REF!</f>
        <v>#REF!</v>
      </c>
      <c r="G129" s="117">
        <v>350000</v>
      </c>
    </row>
    <row r="130" spans="1:7" ht="12.75">
      <c r="A130" s="85" t="s">
        <v>368</v>
      </c>
      <c r="E130" s="102"/>
      <c r="F130" s="35" t="e">
        <f>#REF!</f>
        <v>#REF!</v>
      </c>
      <c r="G130" s="117">
        <v>0</v>
      </c>
    </row>
    <row r="131" spans="1:7" ht="12.75">
      <c r="A131" s="129" t="e">
        <f>#REF!</f>
        <v>#REF!</v>
      </c>
      <c r="E131" s="102"/>
      <c r="F131" s="35" t="e">
        <f>#REF!</f>
        <v>#REF!</v>
      </c>
      <c r="G131" s="117">
        <v>1707656</v>
      </c>
    </row>
    <row r="132" spans="1:7" ht="12.75">
      <c r="A132" s="40" t="s">
        <v>636</v>
      </c>
      <c r="E132" s="102"/>
      <c r="F132" s="35" t="e">
        <f>#REF!</f>
        <v>#REF!</v>
      </c>
      <c r="G132" s="117">
        <v>2347659</v>
      </c>
    </row>
    <row r="133" spans="1:7" ht="12.75">
      <c r="A133" s="85" t="s">
        <v>369</v>
      </c>
      <c r="E133" s="102"/>
      <c r="F133" s="35" t="e">
        <f>#REF!</f>
        <v>#REF!</v>
      </c>
      <c r="G133" s="117">
        <v>1668880</v>
      </c>
    </row>
    <row r="134" spans="1:7" ht="12.75">
      <c r="A134" s="85" t="s">
        <v>871</v>
      </c>
      <c r="E134" s="102"/>
      <c r="F134" s="35" t="e">
        <f>#REF!</f>
        <v>#REF!</v>
      </c>
      <c r="G134" s="35">
        <v>559624</v>
      </c>
    </row>
    <row r="135" spans="1:7" ht="12.75">
      <c r="A135" s="40" t="s">
        <v>595</v>
      </c>
      <c r="E135" s="102"/>
      <c r="F135" s="35"/>
      <c r="G135" s="35"/>
    </row>
    <row r="136" spans="5:7" ht="12.75">
      <c r="E136" s="103" t="s">
        <v>268</v>
      </c>
      <c r="F136" s="130" t="e">
        <f>SUM(F127:F135)</f>
        <v>#REF!</v>
      </c>
      <c r="G136" s="36">
        <f>SUM(G127:G134)</f>
        <v>68284806.38</v>
      </c>
    </row>
    <row r="137" spans="1:7" ht="12.75">
      <c r="A137" s="40" t="s">
        <v>595</v>
      </c>
      <c r="E137" s="103"/>
      <c r="F137" s="130"/>
      <c r="G137" s="36"/>
    </row>
    <row r="138" spans="2:7" ht="12.75">
      <c r="B138" s="104" t="s">
        <v>845</v>
      </c>
      <c r="E138" s="103"/>
      <c r="F138" s="132"/>
      <c r="G138" s="11" t="s">
        <v>595</v>
      </c>
    </row>
    <row r="139" spans="5:7" ht="12.75">
      <c r="E139" s="103"/>
      <c r="F139" s="106" t="s">
        <v>591</v>
      </c>
      <c r="G139" s="106" t="s">
        <v>592</v>
      </c>
    </row>
    <row r="140" spans="5:7" ht="12.75">
      <c r="E140" s="103"/>
      <c r="F140" s="106" t="s">
        <v>69</v>
      </c>
      <c r="G140" s="106" t="s">
        <v>563</v>
      </c>
    </row>
    <row r="141" spans="5:7" ht="12.75">
      <c r="E141" s="103"/>
      <c r="F141" s="132"/>
      <c r="G141" s="133"/>
    </row>
    <row r="142" spans="1:7" ht="12.75">
      <c r="A142" s="85" t="s">
        <v>280</v>
      </c>
      <c r="E142" s="103"/>
      <c r="F142" s="134" t="e">
        <f>#REF!</f>
        <v>#REF!</v>
      </c>
      <c r="G142" s="35">
        <v>0</v>
      </c>
    </row>
    <row r="143" spans="5:7" ht="12.75">
      <c r="E143" s="103"/>
      <c r="F143" s="130"/>
      <c r="G143" s="36"/>
    </row>
    <row r="144" spans="5:7" ht="12.75">
      <c r="E144" s="103" t="s">
        <v>268</v>
      </c>
      <c r="F144" s="36" t="e">
        <f>+F142</f>
        <v>#REF!</v>
      </c>
      <c r="G144" s="36">
        <f>+G142</f>
        <v>0</v>
      </c>
    </row>
    <row r="145" spans="5:7" ht="12.75">
      <c r="E145" s="103"/>
      <c r="F145" s="114"/>
      <c r="G145" s="114"/>
    </row>
    <row r="146" spans="2:7" ht="12.75">
      <c r="B146" s="104" t="s">
        <v>1272</v>
      </c>
      <c r="G146" s="11" t="s">
        <v>1273</v>
      </c>
    </row>
    <row r="148" spans="1:7" ht="12.75">
      <c r="A148" s="108" t="s">
        <v>595</v>
      </c>
      <c r="B148" s="11" t="s">
        <v>550</v>
      </c>
      <c r="C148" s="11"/>
      <c r="D148" s="11"/>
      <c r="E148" s="11"/>
      <c r="F148" s="106" t="s">
        <v>591</v>
      </c>
      <c r="G148" s="106" t="s">
        <v>592</v>
      </c>
    </row>
    <row r="149" spans="2:7" ht="12.75">
      <c r="B149" s="11"/>
      <c r="C149" s="11"/>
      <c r="D149" s="11"/>
      <c r="E149" s="11"/>
      <c r="F149" s="106" t="s">
        <v>69</v>
      </c>
      <c r="G149" s="106" t="s">
        <v>563</v>
      </c>
    </row>
    <row r="150" spans="2:7" ht="12.75">
      <c r="B150" s="11"/>
      <c r="C150" s="11"/>
      <c r="D150" s="11"/>
      <c r="E150" s="11"/>
      <c r="F150" s="11"/>
      <c r="G150" s="11"/>
    </row>
    <row r="151" spans="1:7" ht="12.75">
      <c r="A151" s="85" t="s">
        <v>283</v>
      </c>
      <c r="E151" s="102"/>
      <c r="F151" s="35" t="e">
        <f>#REF!</f>
        <v>#REF!</v>
      </c>
      <c r="G151" s="117">
        <v>19056391</v>
      </c>
    </row>
    <row r="152" spans="1:7" ht="12.75">
      <c r="A152" s="85" t="s">
        <v>122</v>
      </c>
      <c r="E152" s="102"/>
      <c r="F152" s="35" t="e">
        <f>#REF!</f>
        <v>#REF!</v>
      </c>
      <c r="G152" s="35">
        <v>13805441</v>
      </c>
    </row>
    <row r="153" spans="1:7" ht="12.75">
      <c r="A153" s="85" t="s">
        <v>595</v>
      </c>
      <c r="E153" s="103" t="s">
        <v>268</v>
      </c>
      <c r="F153" s="130" t="e">
        <f>SUM(F148:F152)</f>
        <v>#REF!</v>
      </c>
      <c r="G153" s="130">
        <f>SUM(G148:G152)</f>
        <v>32861832</v>
      </c>
    </row>
    <row r="154" spans="6:7" ht="12.75">
      <c r="F154" s="35"/>
      <c r="G154" s="36"/>
    </row>
    <row r="156" spans="2:7" ht="12.75">
      <c r="B156" s="104" t="s">
        <v>856</v>
      </c>
      <c r="D156" s="104"/>
      <c r="E156" s="102"/>
      <c r="G156" s="11" t="s">
        <v>1274</v>
      </c>
    </row>
    <row r="157" spans="1:6" ht="12.75">
      <c r="A157" s="104"/>
      <c r="D157" s="104"/>
      <c r="E157" s="102"/>
      <c r="F157" s="135"/>
    </row>
    <row r="158" spans="1:13" ht="12.75">
      <c r="A158" s="108" t="s">
        <v>595</v>
      </c>
      <c r="B158" s="11" t="s">
        <v>550</v>
      </c>
      <c r="C158" s="11"/>
      <c r="D158" s="11"/>
      <c r="E158" s="11"/>
      <c r="F158" s="106" t="s">
        <v>591</v>
      </c>
      <c r="G158" s="106" t="s">
        <v>592</v>
      </c>
      <c r="H158" s="33" t="s">
        <v>595</v>
      </c>
      <c r="L158" s="40" t="s">
        <v>595</v>
      </c>
      <c r="M158" s="40" t="s">
        <v>595</v>
      </c>
    </row>
    <row r="159" spans="2:7" ht="12.75">
      <c r="B159" s="11"/>
      <c r="C159" s="11"/>
      <c r="D159" s="11"/>
      <c r="E159" s="11"/>
      <c r="F159" s="106" t="s">
        <v>69</v>
      </c>
      <c r="G159" s="106" t="s">
        <v>563</v>
      </c>
    </row>
    <row r="160" spans="1:6" ht="12.75">
      <c r="A160" s="104"/>
      <c r="D160" s="104"/>
      <c r="E160" s="102"/>
      <c r="F160" s="135"/>
    </row>
    <row r="161" spans="1:7" ht="12.75">
      <c r="A161" s="85" t="s">
        <v>331</v>
      </c>
      <c r="E161" s="102"/>
      <c r="F161" s="35" t="e">
        <f>#REF!</f>
        <v>#REF!</v>
      </c>
      <c r="G161" s="117">
        <v>311419</v>
      </c>
    </row>
    <row r="162" spans="1:7" ht="12.75">
      <c r="A162" s="85" t="s">
        <v>836</v>
      </c>
      <c r="E162" s="102"/>
      <c r="F162" s="35" t="e">
        <f>#REF!</f>
        <v>#REF!</v>
      </c>
      <c r="G162" s="117">
        <v>0</v>
      </c>
    </row>
    <row r="163" spans="1:7" ht="12.75">
      <c r="A163" s="85" t="s">
        <v>332</v>
      </c>
      <c r="E163" s="102"/>
      <c r="F163" s="35" t="e">
        <f>#REF!</f>
        <v>#REF!</v>
      </c>
      <c r="G163" s="117">
        <v>487529</v>
      </c>
    </row>
    <row r="164" spans="1:7" ht="12.75">
      <c r="A164" s="85" t="s">
        <v>333</v>
      </c>
      <c r="E164" s="102"/>
      <c r="F164" s="35" t="e">
        <f>#REF!</f>
        <v>#REF!</v>
      </c>
      <c r="G164" s="117">
        <v>0</v>
      </c>
    </row>
    <row r="165" spans="1:7" ht="12.75">
      <c r="A165" s="85"/>
      <c r="E165" s="102"/>
      <c r="F165" s="117"/>
      <c r="G165" s="117"/>
    </row>
    <row r="166" spans="5:7" ht="12.75">
      <c r="E166" s="103" t="s">
        <v>268</v>
      </c>
      <c r="F166" s="130" t="e">
        <f>SUM(F160:F164)</f>
        <v>#REF!</v>
      </c>
      <c r="G166" s="36">
        <f>SUM(G160:G164)</f>
        <v>798948</v>
      </c>
    </row>
    <row r="167" ht="12.75">
      <c r="E167" s="102"/>
    </row>
    <row r="168" spans="2:7" ht="12.75">
      <c r="B168" s="11" t="s">
        <v>615</v>
      </c>
      <c r="E168" s="102"/>
      <c r="F168" s="40" t="s">
        <v>595</v>
      </c>
      <c r="G168" s="11" t="s">
        <v>1275</v>
      </c>
    </row>
    <row r="169" spans="1:5" ht="12.75">
      <c r="A169" s="136"/>
      <c r="C169" s="104"/>
      <c r="D169" s="104"/>
      <c r="E169" s="102"/>
    </row>
    <row r="170" spans="2:13" ht="12.75">
      <c r="B170" s="11" t="s">
        <v>550</v>
      </c>
      <c r="C170" s="11"/>
      <c r="D170" s="11"/>
      <c r="E170" s="11"/>
      <c r="F170" s="106" t="s">
        <v>591</v>
      </c>
      <c r="G170" s="106" t="s">
        <v>592</v>
      </c>
      <c r="H170" s="11" t="s">
        <v>595</v>
      </c>
      <c r="L170" s="40" t="s">
        <v>595</v>
      </c>
      <c r="M170" s="40" t="s">
        <v>595</v>
      </c>
    </row>
    <row r="171" spans="1:8" ht="12.75">
      <c r="A171" s="11"/>
      <c r="B171" s="11"/>
      <c r="C171" s="11"/>
      <c r="D171" s="11"/>
      <c r="E171" s="11"/>
      <c r="F171" s="106" t="s">
        <v>69</v>
      </c>
      <c r="G171" s="106" t="s">
        <v>563</v>
      </c>
      <c r="H171" s="11"/>
    </row>
    <row r="172" spans="1:5" ht="12.75">
      <c r="A172" s="136"/>
      <c r="C172" s="104"/>
      <c r="D172" s="104"/>
      <c r="E172" s="102"/>
    </row>
    <row r="173" spans="1:7" ht="12.75">
      <c r="A173" s="85" t="s">
        <v>639</v>
      </c>
      <c r="E173" s="102"/>
      <c r="F173" s="35" t="e">
        <f>#REF!</f>
        <v>#REF!</v>
      </c>
      <c r="G173" s="35">
        <v>14666409</v>
      </c>
    </row>
    <row r="174" spans="1:7" ht="22.5">
      <c r="A174" s="137" t="s">
        <v>1076</v>
      </c>
      <c r="E174" s="102"/>
      <c r="F174" s="35" t="e">
        <f>#REF!</f>
        <v>#REF!</v>
      </c>
      <c r="G174" s="35"/>
    </row>
    <row r="175" spans="1:7" ht="12.75">
      <c r="A175" s="85" t="s">
        <v>529</v>
      </c>
      <c r="E175" s="102"/>
      <c r="F175" s="35" t="e">
        <f>#REF!</f>
        <v>#REF!</v>
      </c>
      <c r="G175" s="35">
        <v>34964767</v>
      </c>
    </row>
    <row r="176" spans="1:7" ht="12.75">
      <c r="A176" s="85" t="s">
        <v>318</v>
      </c>
      <c r="E176" s="102"/>
      <c r="F176" s="35" t="e">
        <f>#REF!</f>
        <v>#REF!</v>
      </c>
      <c r="G176" s="35">
        <v>918408</v>
      </c>
    </row>
    <row r="177" spans="1:7" ht="12.75">
      <c r="A177" s="138" t="s">
        <v>720</v>
      </c>
      <c r="E177" s="102"/>
      <c r="F177" s="35" t="e">
        <f>#REF!</f>
        <v>#REF!</v>
      </c>
      <c r="G177" s="35"/>
    </row>
    <row r="178" spans="1:7" ht="12.75">
      <c r="A178" s="85" t="s">
        <v>178</v>
      </c>
      <c r="E178" s="102"/>
      <c r="F178" s="35" t="e">
        <f>#REF!</f>
        <v>#REF!</v>
      </c>
      <c r="G178" s="35">
        <v>777060</v>
      </c>
    </row>
    <row r="179" spans="1:7" ht="12.75">
      <c r="A179" s="85" t="s">
        <v>837</v>
      </c>
      <c r="E179" s="102"/>
      <c r="F179" s="35" t="e">
        <f>#REF!</f>
        <v>#REF!</v>
      </c>
      <c r="G179" s="35">
        <v>0</v>
      </c>
    </row>
    <row r="180" spans="1:7" ht="12.75">
      <c r="A180" s="85" t="s">
        <v>381</v>
      </c>
      <c r="E180" s="102"/>
      <c r="F180" s="35" t="e">
        <f>#REF!</f>
        <v>#REF!</v>
      </c>
      <c r="G180" s="35">
        <v>1649967.75</v>
      </c>
    </row>
    <row r="181" spans="1:7" ht="12.75">
      <c r="A181" s="85" t="e">
        <f>#REF!</f>
        <v>#REF!</v>
      </c>
      <c r="E181" s="102"/>
      <c r="F181" s="35" t="e">
        <f>#REF!</f>
        <v>#REF!</v>
      </c>
      <c r="G181" s="35">
        <v>0</v>
      </c>
    </row>
    <row r="182" spans="5:7" ht="12.75">
      <c r="E182" s="103" t="s">
        <v>268</v>
      </c>
      <c r="F182" s="130" t="e">
        <f>SUM(F173:F181)</f>
        <v>#REF!</v>
      </c>
      <c r="G182" s="130">
        <f>SUM(G173:G181)</f>
        <v>52976611.75</v>
      </c>
    </row>
    <row r="183" spans="2:5" ht="12.75">
      <c r="B183" s="40" t="s">
        <v>595</v>
      </c>
      <c r="E183" s="102"/>
    </row>
    <row r="185" spans="2:7" ht="12.75">
      <c r="B185" s="11" t="s">
        <v>429</v>
      </c>
      <c r="C185" s="104"/>
      <c r="D185" s="104"/>
      <c r="E185" s="102"/>
      <c r="F185" s="40" t="s">
        <v>595</v>
      </c>
      <c r="G185" s="33" t="s">
        <v>1276</v>
      </c>
    </row>
    <row r="186" spans="3:5" ht="12.75">
      <c r="C186" s="104"/>
      <c r="D186" s="104"/>
      <c r="E186" s="102"/>
    </row>
    <row r="187" spans="2:13" ht="12.75">
      <c r="B187" s="11" t="s">
        <v>550</v>
      </c>
      <c r="C187" s="11"/>
      <c r="D187" s="11"/>
      <c r="E187" s="11"/>
      <c r="F187" s="106" t="s">
        <v>591</v>
      </c>
      <c r="G187" s="106" t="s">
        <v>592</v>
      </c>
      <c r="H187" s="33" t="s">
        <v>595</v>
      </c>
      <c r="L187" s="40" t="s">
        <v>595</v>
      </c>
      <c r="M187" s="40" t="s">
        <v>595</v>
      </c>
    </row>
    <row r="188" spans="1:8" ht="12.75">
      <c r="A188" s="11"/>
      <c r="B188" s="11"/>
      <c r="C188" s="11"/>
      <c r="D188" s="11"/>
      <c r="E188" s="11"/>
      <c r="F188" s="106" t="s">
        <v>69</v>
      </c>
      <c r="G188" s="106" t="s">
        <v>563</v>
      </c>
      <c r="H188" s="33"/>
    </row>
    <row r="189" spans="1:5" ht="12.75">
      <c r="A189" s="136"/>
      <c r="C189" s="104"/>
      <c r="D189" s="104"/>
      <c r="E189" s="102"/>
    </row>
    <row r="190" spans="1:7" ht="12.75">
      <c r="A190" s="85" t="s">
        <v>382</v>
      </c>
      <c r="E190" s="102"/>
      <c r="F190" s="35" t="e">
        <f>#REF!</f>
        <v>#REF!</v>
      </c>
      <c r="G190" s="117">
        <v>256311</v>
      </c>
    </row>
    <row r="191" spans="1:7" ht="12.75">
      <c r="A191" s="85" t="s">
        <v>383</v>
      </c>
      <c r="E191" s="102"/>
      <c r="F191" s="35" t="e">
        <f>#REF!</f>
        <v>#REF!</v>
      </c>
      <c r="G191" s="117">
        <v>2059240</v>
      </c>
    </row>
    <row r="192" spans="1:7" ht="12.75">
      <c r="A192" s="85" t="s">
        <v>385</v>
      </c>
      <c r="E192" s="102"/>
      <c r="F192" s="35" t="e">
        <f>#REF!</f>
        <v>#REF!</v>
      </c>
      <c r="G192" s="117">
        <v>446095</v>
      </c>
    </row>
    <row r="193" spans="1:7" ht="12.75">
      <c r="A193" s="85" t="s">
        <v>153</v>
      </c>
      <c r="E193" s="102"/>
      <c r="F193" s="35" t="e">
        <f>#REF!</f>
        <v>#REF!</v>
      </c>
      <c r="G193" s="117">
        <v>1297071</v>
      </c>
    </row>
    <row r="194" spans="1:7" ht="12.75">
      <c r="A194" s="85" t="s">
        <v>457</v>
      </c>
      <c r="E194" s="102"/>
      <c r="F194" s="35">
        <v>0</v>
      </c>
      <c r="G194" s="117">
        <v>0</v>
      </c>
    </row>
    <row r="195" spans="1:7" ht="12.75">
      <c r="A195" s="85" t="s">
        <v>154</v>
      </c>
      <c r="E195" s="102"/>
      <c r="F195" s="35" t="e">
        <f>#REF!</f>
        <v>#REF!</v>
      </c>
      <c r="G195" s="117">
        <v>23220</v>
      </c>
    </row>
    <row r="196" spans="1:7" ht="12.75">
      <c r="A196" s="85" t="s">
        <v>155</v>
      </c>
      <c r="E196" s="102"/>
      <c r="F196" s="35" t="e">
        <f>#REF!</f>
        <v>#REF!</v>
      </c>
      <c r="G196" s="117">
        <v>30448</v>
      </c>
    </row>
    <row r="197" spans="1:7" ht="12.75">
      <c r="A197" s="85" t="s">
        <v>156</v>
      </c>
      <c r="E197" s="102"/>
      <c r="F197" s="35" t="e">
        <f>#REF!</f>
        <v>#REF!</v>
      </c>
      <c r="G197" s="117">
        <v>16972</v>
      </c>
    </row>
    <row r="198" spans="1:7" ht="12.75">
      <c r="A198" s="85" t="s">
        <v>157</v>
      </c>
      <c r="E198" s="102"/>
      <c r="F198" s="35" t="e">
        <f>#REF!</f>
        <v>#REF!</v>
      </c>
      <c r="G198" s="117">
        <v>490489</v>
      </c>
    </row>
    <row r="199" spans="1:7" ht="12.75">
      <c r="A199" s="85" t="s">
        <v>270</v>
      </c>
      <c r="E199" s="102"/>
      <c r="F199" s="35" t="e">
        <f>#REF!</f>
        <v>#REF!</v>
      </c>
      <c r="G199" s="117">
        <v>192341</v>
      </c>
    </row>
    <row r="200" spans="1:7" ht="12.75">
      <c r="A200" s="85" t="s">
        <v>158</v>
      </c>
      <c r="E200" s="102"/>
      <c r="F200" s="35" t="e">
        <f>#REF!</f>
        <v>#REF!</v>
      </c>
      <c r="G200" s="117">
        <v>6383948.45</v>
      </c>
    </row>
    <row r="201" spans="1:7" ht="12.75">
      <c r="A201" s="129" t="e">
        <f>#REF!</f>
        <v>#REF!</v>
      </c>
      <c r="E201" s="102"/>
      <c r="F201" s="35" t="e">
        <f>#REF!</f>
        <v>#REF!</v>
      </c>
      <c r="G201" s="117">
        <v>16773</v>
      </c>
    </row>
    <row r="202" spans="5:7" ht="12.75">
      <c r="E202" s="102"/>
      <c r="F202" s="35"/>
      <c r="G202" s="35"/>
    </row>
    <row r="203" spans="2:7" ht="12.75">
      <c r="B203" s="40" t="s">
        <v>595</v>
      </c>
      <c r="E203" s="103" t="s">
        <v>268</v>
      </c>
      <c r="F203" s="130" t="e">
        <f>SUM(F190:F202)</f>
        <v>#REF!</v>
      </c>
      <c r="G203" s="36">
        <f>SUM(G190:G201)</f>
        <v>11212908.45</v>
      </c>
    </row>
    <row r="204" spans="6:7" ht="12.75">
      <c r="F204" s="35"/>
      <c r="G204" s="35"/>
    </row>
    <row r="205" spans="2:7" ht="12.75">
      <c r="B205" s="11" t="s">
        <v>616</v>
      </c>
      <c r="C205" s="104"/>
      <c r="D205" s="104"/>
      <c r="E205" s="102"/>
      <c r="F205" s="40" t="s">
        <v>595</v>
      </c>
      <c r="G205" s="11" t="s">
        <v>1277</v>
      </c>
    </row>
    <row r="206" spans="3:5" ht="12.75">
      <c r="C206" s="104"/>
      <c r="D206" s="104"/>
      <c r="E206" s="102"/>
    </row>
    <row r="207" spans="2:13" ht="12.75">
      <c r="B207" s="11" t="s">
        <v>550</v>
      </c>
      <c r="C207" s="11"/>
      <c r="D207" s="11"/>
      <c r="E207" s="11"/>
      <c r="F207" s="106" t="s">
        <v>591</v>
      </c>
      <c r="G207" s="106" t="s">
        <v>592</v>
      </c>
      <c r="H207" s="33" t="s">
        <v>595</v>
      </c>
      <c r="L207" s="40" t="s">
        <v>595</v>
      </c>
      <c r="M207" s="40" t="s">
        <v>595</v>
      </c>
    </row>
    <row r="208" spans="1:7" ht="12.75">
      <c r="A208" s="11"/>
      <c r="B208" s="11"/>
      <c r="C208" s="11"/>
      <c r="D208" s="11"/>
      <c r="E208" s="11"/>
      <c r="F208" s="106" t="s">
        <v>69</v>
      </c>
      <c r="G208" s="106" t="s">
        <v>563</v>
      </c>
    </row>
    <row r="209" spans="1:5" ht="12.75">
      <c r="A209" s="136"/>
      <c r="C209" s="104"/>
      <c r="D209" s="104"/>
      <c r="E209" s="102"/>
    </row>
    <row r="210" spans="1:7" ht="12.75">
      <c r="A210" s="85" t="s">
        <v>130</v>
      </c>
      <c r="E210" s="102"/>
      <c r="F210" s="35" t="e">
        <f>#REF!</f>
        <v>#REF!</v>
      </c>
      <c r="G210" s="117">
        <v>1172076</v>
      </c>
    </row>
    <row r="211" spans="1:7" ht="12.75">
      <c r="A211" s="85" t="s">
        <v>131</v>
      </c>
      <c r="E211" s="102"/>
      <c r="F211" s="35" t="e">
        <f>#REF!</f>
        <v>#REF!</v>
      </c>
      <c r="G211" s="117">
        <v>621928</v>
      </c>
    </row>
    <row r="212" spans="1:7" ht="12.75">
      <c r="A212" s="85" t="s">
        <v>132</v>
      </c>
      <c r="E212" s="102"/>
      <c r="F212" s="35" t="e">
        <f>#REF!</f>
        <v>#REF!</v>
      </c>
      <c r="G212" s="117">
        <v>750504</v>
      </c>
    </row>
    <row r="213" spans="1:7" ht="12.75">
      <c r="A213" s="85" t="s">
        <v>133</v>
      </c>
      <c r="E213" s="102"/>
      <c r="F213" s="35" t="e">
        <f>#REF!</f>
        <v>#REF!</v>
      </c>
      <c r="G213" s="117">
        <v>859885</v>
      </c>
    </row>
    <row r="214" spans="1:7" ht="12.75">
      <c r="A214" s="85" t="s">
        <v>134</v>
      </c>
      <c r="E214" s="102"/>
      <c r="F214" s="35" t="e">
        <f>#REF!</f>
        <v>#REF!</v>
      </c>
      <c r="G214" s="117">
        <v>100</v>
      </c>
    </row>
    <row r="215" spans="1:7" ht="12.75">
      <c r="A215" s="85" t="s">
        <v>135</v>
      </c>
      <c r="E215" s="102"/>
      <c r="F215" s="35" t="e">
        <f>#REF!</f>
        <v>#REF!</v>
      </c>
      <c r="G215" s="117">
        <v>2294250</v>
      </c>
    </row>
    <row r="216" spans="1:7" ht="12.75">
      <c r="A216" s="85" t="s">
        <v>546</v>
      </c>
      <c r="E216" s="102"/>
      <c r="F216" s="35" t="e">
        <f>#REF!+#REF!</f>
        <v>#REF!</v>
      </c>
      <c r="G216" s="117">
        <v>300</v>
      </c>
    </row>
    <row r="217" spans="1:7" ht="12.75">
      <c r="A217" s="85" t="s">
        <v>1057</v>
      </c>
      <c r="E217" s="102"/>
      <c r="F217" s="35" t="e">
        <f>#REF!</f>
        <v>#REF!</v>
      </c>
      <c r="G217" s="117">
        <v>3510810</v>
      </c>
    </row>
    <row r="218" spans="1:7" ht="12.75">
      <c r="A218" s="85" t="s">
        <v>964</v>
      </c>
      <c r="E218" s="102"/>
      <c r="F218" s="35" t="e">
        <f>#REF!</f>
        <v>#REF!</v>
      </c>
      <c r="G218" s="117">
        <v>1893000</v>
      </c>
    </row>
    <row r="219" spans="1:7" ht="12.75">
      <c r="A219" s="85" t="s">
        <v>1066</v>
      </c>
      <c r="E219" s="102"/>
      <c r="F219" s="35" t="e">
        <f>#REF!</f>
        <v>#REF!</v>
      </c>
      <c r="G219" s="117">
        <v>8024255</v>
      </c>
    </row>
    <row r="220" spans="1:7" ht="12.75">
      <c r="A220" s="40" t="s">
        <v>1089</v>
      </c>
      <c r="B220" s="139"/>
      <c r="E220" s="102"/>
      <c r="F220" s="35" t="e">
        <f>#REF!</f>
        <v>#REF!</v>
      </c>
      <c r="G220" s="127">
        <v>0</v>
      </c>
    </row>
    <row r="221" spans="5:7" ht="12.75">
      <c r="E221" s="103" t="s">
        <v>268</v>
      </c>
      <c r="F221" s="130" t="e">
        <f>SUM(F210:F220)</f>
        <v>#REF!</v>
      </c>
      <c r="G221" s="36">
        <f>SUM(G210:G220)</f>
        <v>19127108</v>
      </c>
    </row>
    <row r="222" spans="2:5" ht="12.75">
      <c r="B222" s="40" t="s">
        <v>595</v>
      </c>
      <c r="E222" s="102"/>
    </row>
    <row r="223" spans="1:7" ht="12.75">
      <c r="A223" s="136"/>
      <c r="B223" s="11" t="s">
        <v>617</v>
      </c>
      <c r="C223" s="104"/>
      <c r="D223" s="104"/>
      <c r="E223" s="102"/>
      <c r="F223" s="11"/>
      <c r="G223" s="11" t="s">
        <v>1278</v>
      </c>
    </row>
    <row r="224" spans="1:5" ht="12.75">
      <c r="A224" s="136"/>
      <c r="C224" s="104"/>
      <c r="D224" s="104"/>
      <c r="E224" s="102"/>
    </row>
    <row r="225" spans="1:13" ht="12.75">
      <c r="A225" s="108" t="s">
        <v>595</v>
      </c>
      <c r="B225" s="11" t="s">
        <v>550</v>
      </c>
      <c r="C225" s="11"/>
      <c r="D225" s="11"/>
      <c r="E225" s="11"/>
      <c r="F225" s="106" t="s">
        <v>591</v>
      </c>
      <c r="G225" s="106" t="s">
        <v>592</v>
      </c>
      <c r="H225" s="33" t="s">
        <v>595</v>
      </c>
      <c r="L225" s="40" t="s">
        <v>595</v>
      </c>
      <c r="M225" s="40" t="s">
        <v>595</v>
      </c>
    </row>
    <row r="226" spans="2:7" ht="12.75">
      <c r="B226" s="11"/>
      <c r="C226" s="11"/>
      <c r="D226" s="11"/>
      <c r="E226" s="11"/>
      <c r="F226" s="106" t="s">
        <v>69</v>
      </c>
      <c r="G226" s="106" t="s">
        <v>563</v>
      </c>
    </row>
    <row r="227" spans="1:5" ht="12.75">
      <c r="A227" s="136"/>
      <c r="C227" s="104"/>
      <c r="D227" s="104"/>
      <c r="E227" s="102"/>
    </row>
    <row r="228" spans="1:7" ht="12.75">
      <c r="A228" s="85" t="s">
        <v>653</v>
      </c>
      <c r="F228" s="35" t="e">
        <f>#REF!</f>
        <v>#REF!</v>
      </c>
      <c r="G228" s="117">
        <v>0</v>
      </c>
    </row>
    <row r="229" spans="1:7" ht="12.75">
      <c r="A229" s="85" t="s">
        <v>576</v>
      </c>
      <c r="F229" s="35" t="e">
        <f>#REF!</f>
        <v>#REF!</v>
      </c>
      <c r="G229" s="117">
        <v>0</v>
      </c>
    </row>
    <row r="230" spans="1:7" ht="12.75">
      <c r="A230" s="85" t="s">
        <v>577</v>
      </c>
      <c r="F230" s="35" t="e">
        <f>#REF!</f>
        <v>#REF!</v>
      </c>
      <c r="G230" s="117">
        <v>0</v>
      </c>
    </row>
    <row r="231" spans="6:7" ht="12.75">
      <c r="F231" s="35"/>
      <c r="G231" s="35"/>
    </row>
    <row r="232" spans="4:7" ht="12.75">
      <c r="D232" s="103" t="s">
        <v>595</v>
      </c>
      <c r="E232" s="103" t="s">
        <v>268</v>
      </c>
      <c r="F232" s="130" t="e">
        <f>SUM(F228:F231)</f>
        <v>#REF!</v>
      </c>
      <c r="G232" s="36">
        <f>SUM(G228:G230)</f>
        <v>0</v>
      </c>
    </row>
    <row r="233" ht="12.75">
      <c r="B233" s="40" t="s">
        <v>595</v>
      </c>
    </row>
    <row r="234" spans="2:7" ht="12.75">
      <c r="B234" s="11" t="s">
        <v>618</v>
      </c>
      <c r="C234" s="104"/>
      <c r="D234" s="104"/>
      <c r="E234" s="102"/>
      <c r="F234" s="40" t="s">
        <v>595</v>
      </c>
      <c r="G234" s="11" t="s">
        <v>1279</v>
      </c>
    </row>
    <row r="235" spans="3:5" ht="12.75">
      <c r="C235" s="104"/>
      <c r="D235" s="104"/>
      <c r="E235" s="102"/>
    </row>
    <row r="236" spans="1:13" ht="12.75">
      <c r="A236" s="108" t="s">
        <v>595</v>
      </c>
      <c r="B236" s="11" t="s">
        <v>550</v>
      </c>
      <c r="C236" s="11"/>
      <c r="D236" s="11"/>
      <c r="E236" s="11"/>
      <c r="F236" s="106" t="s">
        <v>591</v>
      </c>
      <c r="G236" s="106" t="s">
        <v>592</v>
      </c>
      <c r="H236" s="33" t="s">
        <v>595</v>
      </c>
      <c r="L236" s="40" t="s">
        <v>595</v>
      </c>
      <c r="M236" s="40" t="s">
        <v>595</v>
      </c>
    </row>
    <row r="237" spans="2:7" ht="12.75">
      <c r="B237" s="11"/>
      <c r="C237" s="11"/>
      <c r="D237" s="11"/>
      <c r="E237" s="11"/>
      <c r="F237" s="106" t="s">
        <v>69</v>
      </c>
      <c r="G237" s="106" t="s">
        <v>563</v>
      </c>
    </row>
    <row r="238" spans="1:5" ht="12.75">
      <c r="A238" s="136"/>
      <c r="C238" s="104"/>
      <c r="D238" s="104"/>
      <c r="E238" s="102"/>
    </row>
    <row r="239" spans="1:7" ht="12.75">
      <c r="A239" s="85" t="s">
        <v>578</v>
      </c>
      <c r="F239" s="35" t="e">
        <f>#REF!</f>
        <v>#REF!</v>
      </c>
      <c r="G239" s="117">
        <v>9291202.2</v>
      </c>
    </row>
    <row r="240" spans="1:7" ht="12.75">
      <c r="A240" s="85" t="s">
        <v>430</v>
      </c>
      <c r="F240" s="35" t="e">
        <f>#REF!+#REF!</f>
        <v>#REF!</v>
      </c>
      <c r="G240" s="117">
        <v>5227430</v>
      </c>
    </row>
    <row r="241" spans="1:7" ht="12.75">
      <c r="A241" s="85" t="s">
        <v>579</v>
      </c>
      <c r="F241" s="35" t="e">
        <f>#REF!+#REF!</f>
        <v>#REF!</v>
      </c>
      <c r="G241" s="117">
        <v>2624152</v>
      </c>
    </row>
    <row r="242" spans="1:7" ht="12.75">
      <c r="A242" s="85" t="s">
        <v>96</v>
      </c>
      <c r="F242" s="35" t="e">
        <f>#REF!+#REF!</f>
        <v>#REF!</v>
      </c>
      <c r="G242" s="117">
        <v>13238455</v>
      </c>
    </row>
    <row r="243" spans="1:7" ht="12.75">
      <c r="A243" s="85" t="s">
        <v>97</v>
      </c>
      <c r="F243" s="35" t="e">
        <f>#REF!</f>
        <v>#REF!</v>
      </c>
      <c r="G243" s="117">
        <v>5447708.5</v>
      </c>
    </row>
    <row r="244" spans="1:7" ht="12.75">
      <c r="A244" s="85" t="s">
        <v>519</v>
      </c>
      <c r="F244" s="35" t="e">
        <f>#REF!</f>
        <v>#REF!</v>
      </c>
      <c r="G244" s="117">
        <v>903007.95</v>
      </c>
    </row>
    <row r="245" spans="1:7" ht="12.75">
      <c r="A245" s="85" t="s">
        <v>781</v>
      </c>
      <c r="F245" s="35" t="e">
        <f>#REF!</f>
        <v>#REF!</v>
      </c>
      <c r="G245" s="127">
        <v>0</v>
      </c>
    </row>
    <row r="246" spans="4:7" ht="12.75">
      <c r="D246" s="103" t="s">
        <v>595</v>
      </c>
      <c r="E246" s="103" t="s">
        <v>268</v>
      </c>
      <c r="F246" s="130" t="e">
        <f>SUM(F239:F245)</f>
        <v>#REF!</v>
      </c>
      <c r="G246" s="131">
        <f>SUM(G239:G245)</f>
        <v>36731955.650000006</v>
      </c>
    </row>
    <row r="248" spans="2:7" ht="12.75">
      <c r="B248" s="11" t="s">
        <v>590</v>
      </c>
      <c r="C248" s="104"/>
      <c r="D248" s="104"/>
      <c r="E248" s="102"/>
      <c r="F248" s="40" t="s">
        <v>595</v>
      </c>
      <c r="G248" s="11" t="s">
        <v>1280</v>
      </c>
    </row>
    <row r="249" spans="1:5" ht="12.75">
      <c r="A249" s="136"/>
      <c r="C249" s="104"/>
      <c r="D249" s="104"/>
      <c r="E249" s="102"/>
    </row>
    <row r="250" spans="1:13" ht="12.75">
      <c r="A250" s="108" t="s">
        <v>595</v>
      </c>
      <c r="B250" s="11" t="s">
        <v>550</v>
      </c>
      <c r="C250" s="11"/>
      <c r="D250" s="11"/>
      <c r="E250" s="11"/>
      <c r="F250" s="106" t="s">
        <v>591</v>
      </c>
      <c r="G250" s="106" t="s">
        <v>592</v>
      </c>
      <c r="H250" s="11" t="s">
        <v>595</v>
      </c>
      <c r="L250" s="40" t="s">
        <v>595</v>
      </c>
      <c r="M250" s="40" t="s">
        <v>595</v>
      </c>
    </row>
    <row r="251" spans="2:8" ht="12.75">
      <c r="B251" s="11"/>
      <c r="C251" s="11"/>
      <c r="D251" s="11"/>
      <c r="E251" s="11"/>
      <c r="F251" s="106" t="s">
        <v>69</v>
      </c>
      <c r="G251" s="106" t="s">
        <v>563</v>
      </c>
      <c r="H251" s="11"/>
    </row>
    <row r="252" spans="1:5" ht="12.75">
      <c r="A252" s="136"/>
      <c r="C252" s="104"/>
      <c r="D252" s="104"/>
      <c r="E252" s="102"/>
    </row>
    <row r="253" spans="1:7" ht="12.75">
      <c r="A253" s="85" t="s">
        <v>1028</v>
      </c>
      <c r="F253" s="35" t="e">
        <f>#REF!</f>
        <v>#REF!</v>
      </c>
      <c r="G253" s="117">
        <v>196253259</v>
      </c>
    </row>
    <row r="254" spans="1:7" ht="12.75">
      <c r="A254" s="85" t="s">
        <v>236</v>
      </c>
      <c r="F254" s="35" t="e">
        <f>#REF!</f>
        <v>#REF!</v>
      </c>
      <c r="G254" s="117">
        <v>46104555</v>
      </c>
    </row>
    <row r="255" spans="1:7" ht="12.75">
      <c r="A255" s="85" t="s">
        <v>339</v>
      </c>
      <c r="F255" s="35" t="e">
        <f>#REF!</f>
        <v>#REF!</v>
      </c>
      <c r="G255" s="117">
        <v>804587</v>
      </c>
    </row>
    <row r="256" spans="1:7" ht="12.75">
      <c r="A256" s="85" t="s">
        <v>340</v>
      </c>
      <c r="F256" s="35" t="e">
        <f>#REF!</f>
        <v>#REF!</v>
      </c>
      <c r="G256" s="117">
        <v>120743</v>
      </c>
    </row>
    <row r="257" spans="1:7" ht="12.75">
      <c r="A257" s="85" t="s">
        <v>1053</v>
      </c>
      <c r="F257" s="35" t="e">
        <f>#REF!</f>
        <v>#REF!</v>
      </c>
      <c r="G257" s="117">
        <v>274904379</v>
      </c>
    </row>
    <row r="258" spans="1:7" ht="12.75">
      <c r="A258" s="85" t="s">
        <v>400</v>
      </c>
      <c r="F258" s="35" t="e">
        <f>#REF!</f>
        <v>#REF!</v>
      </c>
      <c r="G258" s="117">
        <v>6006400</v>
      </c>
    </row>
    <row r="259" spans="1:7" ht="12.75">
      <c r="A259" s="85" t="s">
        <v>341</v>
      </c>
      <c r="F259" s="35" t="e">
        <f>#REF!</f>
        <v>#REF!</v>
      </c>
      <c r="G259" s="117">
        <v>4141670.26</v>
      </c>
    </row>
    <row r="260" spans="1:7" ht="12.75">
      <c r="A260" s="85" t="s">
        <v>940</v>
      </c>
      <c r="F260" s="35" t="e">
        <f>#REF!</f>
        <v>#REF!</v>
      </c>
      <c r="G260" s="117">
        <v>1536400</v>
      </c>
    </row>
    <row r="261" spans="1:7" ht="12.75">
      <c r="A261" s="85" t="s">
        <v>518</v>
      </c>
      <c r="F261" s="35" t="e">
        <f>#REF!</f>
        <v>#REF!</v>
      </c>
      <c r="G261" s="117">
        <v>0</v>
      </c>
    </row>
    <row r="262" spans="1:7" ht="12.75">
      <c r="A262" s="85" t="s">
        <v>342</v>
      </c>
      <c r="F262" s="35" t="e">
        <f>#REF!</f>
        <v>#REF!</v>
      </c>
      <c r="G262" s="117">
        <v>2967365.9</v>
      </c>
    </row>
    <row r="263" spans="1:7" ht="12.75">
      <c r="A263" s="85" t="s">
        <v>343</v>
      </c>
      <c r="F263" s="35" t="e">
        <f>#REF!</f>
        <v>#REF!</v>
      </c>
      <c r="G263" s="117">
        <v>127221.53</v>
      </c>
    </row>
    <row r="264" spans="1:7" ht="12.75">
      <c r="A264" s="85" t="s">
        <v>721</v>
      </c>
      <c r="F264" s="35" t="e">
        <f>#REF!</f>
        <v>#REF!</v>
      </c>
      <c r="G264" s="117">
        <v>0</v>
      </c>
    </row>
    <row r="265" spans="2:7" ht="12.75">
      <c r="B265" s="40" t="s">
        <v>679</v>
      </c>
      <c r="F265" s="35" t="e">
        <f>#REF!</f>
        <v>#REF!</v>
      </c>
      <c r="G265" s="117">
        <v>0</v>
      </c>
    </row>
    <row r="266" spans="1:7" ht="12.75">
      <c r="A266" s="138" t="s">
        <v>7</v>
      </c>
      <c r="F266" s="35" t="e">
        <f>#REF!</f>
        <v>#REF!</v>
      </c>
      <c r="G266" s="117"/>
    </row>
    <row r="267" spans="4:7" ht="12.75">
      <c r="D267" s="103" t="s">
        <v>595</v>
      </c>
      <c r="E267" s="103" t="s">
        <v>268</v>
      </c>
      <c r="F267" s="130" t="e">
        <f>SUM(F253:F266)</f>
        <v>#REF!</v>
      </c>
      <c r="G267" s="130">
        <f>SUM(G253:G266)</f>
        <v>532966580.68999994</v>
      </c>
    </row>
    <row r="269" spans="2:7" ht="12.75">
      <c r="B269" s="11" t="s">
        <v>396</v>
      </c>
      <c r="C269" s="104"/>
      <c r="D269" s="104"/>
      <c r="E269" s="102"/>
      <c r="G269" s="11" t="s">
        <v>1281</v>
      </c>
    </row>
    <row r="270" spans="1:5" ht="12.75">
      <c r="A270" s="136"/>
      <c r="B270" s="104" t="s">
        <v>397</v>
      </c>
      <c r="D270" s="104"/>
      <c r="E270" s="102"/>
    </row>
    <row r="271" spans="1:5" ht="12.75">
      <c r="A271" s="136"/>
      <c r="C271" s="104"/>
      <c r="D271" s="104"/>
      <c r="E271" s="102"/>
    </row>
    <row r="272" spans="1:13" ht="12.75">
      <c r="A272" s="108" t="s">
        <v>595</v>
      </c>
      <c r="B272" s="11" t="s">
        <v>550</v>
      </c>
      <c r="C272" s="11"/>
      <c r="D272" s="11"/>
      <c r="E272" s="11"/>
      <c r="F272" s="106" t="s">
        <v>591</v>
      </c>
      <c r="G272" s="106" t="s">
        <v>592</v>
      </c>
      <c r="H272" s="33" t="s">
        <v>595</v>
      </c>
      <c r="L272" s="40" t="s">
        <v>595</v>
      </c>
      <c r="M272" s="40" t="s">
        <v>595</v>
      </c>
    </row>
    <row r="273" spans="2:7" ht="12.75">
      <c r="B273" s="11"/>
      <c r="C273" s="11"/>
      <c r="D273" s="11"/>
      <c r="E273" s="11"/>
      <c r="F273" s="106" t="s">
        <v>69</v>
      </c>
      <c r="G273" s="106" t="s">
        <v>563</v>
      </c>
    </row>
    <row r="274" spans="1:5" ht="12.75">
      <c r="A274" s="136"/>
      <c r="C274" s="104"/>
      <c r="D274" s="104"/>
      <c r="E274" s="102"/>
    </row>
    <row r="275" spans="1:7" ht="12.75">
      <c r="A275" s="85" t="s">
        <v>344</v>
      </c>
      <c r="F275" s="35" t="e">
        <f>#REF!</f>
        <v>#REF!</v>
      </c>
      <c r="G275" s="117">
        <v>102658865</v>
      </c>
    </row>
    <row r="276" spans="1:7" ht="12.75">
      <c r="A276" s="140">
        <v>0</v>
      </c>
      <c r="B276" s="40" t="s">
        <v>235</v>
      </c>
      <c r="F276" s="35">
        <v>0</v>
      </c>
      <c r="G276" s="117">
        <v>0</v>
      </c>
    </row>
    <row r="277" spans="1:7" ht="12.75">
      <c r="A277" s="85" t="s">
        <v>345</v>
      </c>
      <c r="F277" s="35" t="e">
        <f>#REF!</f>
        <v>#REF!</v>
      </c>
      <c r="G277" s="117">
        <v>3612387</v>
      </c>
    </row>
    <row r="278" spans="1:7" ht="12.75">
      <c r="A278" s="85" t="s">
        <v>35</v>
      </c>
      <c r="F278" s="35" t="e">
        <f>#REF!</f>
        <v>#REF!</v>
      </c>
      <c r="G278" s="117">
        <v>13338290.9</v>
      </c>
    </row>
    <row r="279" spans="1:7" ht="12.75">
      <c r="A279" s="85" t="s">
        <v>961</v>
      </c>
      <c r="F279" s="35" t="e">
        <f>#REF!</f>
        <v>#REF!</v>
      </c>
      <c r="G279" s="117">
        <v>0</v>
      </c>
    </row>
    <row r="280" spans="1:7" ht="12.75">
      <c r="A280" s="85" t="s">
        <v>364</v>
      </c>
      <c r="F280" s="35" t="e">
        <f>#REF!</f>
        <v>#REF!</v>
      </c>
      <c r="G280" s="117">
        <v>191103174</v>
      </c>
    </row>
    <row r="281" spans="1:7" ht="12.75">
      <c r="A281" s="85" t="s">
        <v>365</v>
      </c>
      <c r="F281" s="35" t="e">
        <f>#REF!</f>
        <v>#REF!</v>
      </c>
      <c r="G281" s="117">
        <v>3594248</v>
      </c>
    </row>
    <row r="282" spans="1:7" ht="12.75">
      <c r="A282" s="85"/>
      <c r="B282" s="40" t="s">
        <v>1001</v>
      </c>
      <c r="F282" s="35" t="e">
        <f>#REF!</f>
        <v>#REF!</v>
      </c>
      <c r="G282" s="117">
        <v>0</v>
      </c>
    </row>
    <row r="283" spans="1:7" ht="12.75">
      <c r="A283" s="85" t="s">
        <v>962</v>
      </c>
      <c r="F283" s="35" t="e">
        <f>#REF!</f>
        <v>#REF!</v>
      </c>
      <c r="G283" s="117">
        <v>2226417</v>
      </c>
    </row>
    <row r="284" spans="1:7" ht="12.75">
      <c r="A284" s="141">
        <v>1013.09</v>
      </c>
      <c r="B284" s="40" t="s">
        <v>183</v>
      </c>
      <c r="F284" s="35" t="e">
        <f>#REF!</f>
        <v>#REF!</v>
      </c>
      <c r="G284" s="117">
        <v>2655</v>
      </c>
    </row>
    <row r="285" spans="1:7" ht="12.75">
      <c r="A285" s="85" t="s">
        <v>963</v>
      </c>
      <c r="F285" s="35" t="e">
        <f>#REF!</f>
        <v>#REF!</v>
      </c>
      <c r="G285" s="117">
        <v>111221</v>
      </c>
    </row>
    <row r="286" spans="1:7" ht="12.75">
      <c r="A286" s="85" t="s">
        <v>1064</v>
      </c>
      <c r="F286" s="35" t="e">
        <f>#REF!</f>
        <v>#REF!</v>
      </c>
      <c r="G286" s="117">
        <v>3979400</v>
      </c>
    </row>
    <row r="287" spans="1:7" ht="12.75">
      <c r="A287" s="85" t="s">
        <v>630</v>
      </c>
      <c r="F287" s="35" t="e">
        <f>#REF!</f>
        <v>#REF!</v>
      </c>
      <c r="G287" s="117">
        <v>13364328</v>
      </c>
    </row>
    <row r="288" spans="1:7" ht="12.75">
      <c r="A288" s="85" t="s">
        <v>1090</v>
      </c>
      <c r="F288" s="35" t="e">
        <f>#REF!</f>
        <v>#REF!</v>
      </c>
      <c r="G288" s="117">
        <v>728276</v>
      </c>
    </row>
    <row r="289" spans="1:7" ht="12.75">
      <c r="A289" s="85" t="s">
        <v>196</v>
      </c>
      <c r="F289" s="35" t="e">
        <f>#REF!</f>
        <v>#REF!</v>
      </c>
      <c r="G289" s="117">
        <v>2704247</v>
      </c>
    </row>
    <row r="290" spans="1:7" ht="12.75">
      <c r="A290" s="85" t="s">
        <v>1031</v>
      </c>
      <c r="F290" s="35" t="e">
        <f>#REF!</f>
        <v>#REF!</v>
      </c>
      <c r="G290" s="117">
        <v>2270105</v>
      </c>
    </row>
    <row r="291" spans="1:7" ht="12.75">
      <c r="A291" s="85" t="s">
        <v>1032</v>
      </c>
      <c r="F291" s="35" t="e">
        <f>#REF!</f>
        <v>#REF!</v>
      </c>
      <c r="G291" s="117">
        <v>0</v>
      </c>
    </row>
    <row r="292" spans="1:7" ht="12.75">
      <c r="A292" s="85" t="s">
        <v>1091</v>
      </c>
      <c r="F292" s="35" t="e">
        <f>#REF!</f>
        <v>#REF!</v>
      </c>
      <c r="G292" s="117">
        <v>0</v>
      </c>
    </row>
    <row r="293" spans="2:7" ht="12.75">
      <c r="B293" s="138" t="s">
        <v>72</v>
      </c>
      <c r="F293" s="35" t="e">
        <f>#REF!</f>
        <v>#REF!</v>
      </c>
      <c r="G293" s="117">
        <v>0</v>
      </c>
    </row>
    <row r="294" spans="1:7" ht="12.75">
      <c r="A294" s="85" t="s">
        <v>272</v>
      </c>
      <c r="F294" s="35" t="e">
        <f>#REF!</f>
        <v>#REF!</v>
      </c>
      <c r="G294" s="127">
        <v>1155</v>
      </c>
    </row>
    <row r="295" spans="1:7" ht="12.75">
      <c r="A295" s="85"/>
      <c r="F295" s="35"/>
      <c r="G295" s="35"/>
    </row>
    <row r="296" spans="4:7" ht="12.75">
      <c r="D296" s="103" t="s">
        <v>595</v>
      </c>
      <c r="E296" s="103" t="s">
        <v>268</v>
      </c>
      <c r="F296" s="130" t="e">
        <f>SUM(F275:F294)</f>
        <v>#REF!</v>
      </c>
      <c r="G296" s="36">
        <f>SUM(G275:G294)</f>
        <v>339694768.9</v>
      </c>
    </row>
    <row r="299" spans="1:7" ht="12.75">
      <c r="A299" s="104" t="s">
        <v>858</v>
      </c>
      <c r="G299" s="11" t="s">
        <v>1282</v>
      </c>
    </row>
    <row r="300" spans="1:5" ht="12.75">
      <c r="A300" s="85"/>
      <c r="E300" s="102"/>
    </row>
    <row r="301" spans="1:7" ht="12.75">
      <c r="A301" s="108" t="s">
        <v>595</v>
      </c>
      <c r="B301" s="11" t="s">
        <v>550</v>
      </c>
      <c r="C301" s="11"/>
      <c r="D301" s="11"/>
      <c r="E301" s="11"/>
      <c r="F301" s="106" t="s">
        <v>591</v>
      </c>
      <c r="G301" s="106" t="s">
        <v>592</v>
      </c>
    </row>
    <row r="302" spans="2:7" ht="12.75">
      <c r="B302" s="11"/>
      <c r="C302" s="11"/>
      <c r="D302" s="11"/>
      <c r="E302" s="11"/>
      <c r="F302" s="106" t="s">
        <v>69</v>
      </c>
      <c r="G302" s="106" t="s">
        <v>563</v>
      </c>
    </row>
    <row r="303" spans="1:5" ht="12.75">
      <c r="A303" s="85"/>
      <c r="E303" s="102"/>
    </row>
    <row r="304" spans="1:7" ht="12.75">
      <c r="A304" s="85" t="s">
        <v>500</v>
      </c>
      <c r="E304" s="102"/>
      <c r="F304" s="35" t="e">
        <f>#REF!</f>
        <v>#REF!</v>
      </c>
      <c r="G304" s="117">
        <v>794400</v>
      </c>
    </row>
    <row r="305" spans="1:7" ht="12.75">
      <c r="A305" s="85" t="s">
        <v>1092</v>
      </c>
      <c r="E305" s="102"/>
      <c r="F305" s="35" t="e">
        <f>#REF!</f>
        <v>#REF!</v>
      </c>
      <c r="G305" s="117">
        <v>499440</v>
      </c>
    </row>
    <row r="306" spans="1:7" ht="12.75">
      <c r="A306" s="85" t="s">
        <v>105</v>
      </c>
      <c r="E306" s="102"/>
      <c r="F306" s="35" t="e">
        <f>#REF!</f>
        <v>#REF!</v>
      </c>
      <c r="G306" s="117">
        <v>9024047</v>
      </c>
    </row>
    <row r="307" spans="1:7" ht="12.75">
      <c r="A307" s="85" t="s">
        <v>602</v>
      </c>
      <c r="E307" s="102"/>
      <c r="F307" s="35">
        <v>0</v>
      </c>
      <c r="G307" s="117">
        <v>16230063</v>
      </c>
    </row>
    <row r="308" spans="1:7" ht="12.75">
      <c r="A308" s="35" t="s">
        <v>745</v>
      </c>
      <c r="E308" s="102"/>
      <c r="F308" s="35" t="e">
        <f>#REF!</f>
        <v>#REF!</v>
      </c>
      <c r="G308" s="117">
        <v>12000000</v>
      </c>
    </row>
    <row r="309" spans="1:7" ht="12.75">
      <c r="A309" s="35" t="s">
        <v>305</v>
      </c>
      <c r="E309" s="102"/>
      <c r="F309" s="35" t="e">
        <f>#REF!</f>
        <v>#REF!</v>
      </c>
      <c r="G309" s="117"/>
    </row>
    <row r="310" ht="12.75">
      <c r="G310" s="117"/>
    </row>
    <row r="311" spans="1:7" ht="12.75">
      <c r="A311" s="35"/>
      <c r="E311" s="102"/>
      <c r="F311" s="35"/>
      <c r="G311" s="117"/>
    </row>
    <row r="312" spans="1:7" ht="12.75">
      <c r="A312" s="142" t="s">
        <v>595</v>
      </c>
      <c r="E312" s="103" t="s">
        <v>268</v>
      </c>
      <c r="F312" s="36" t="e">
        <f>SUM(F304:F309)</f>
        <v>#REF!</v>
      </c>
      <c r="G312" s="36">
        <f>SUM(G304:G308)</f>
        <v>38547950</v>
      </c>
    </row>
    <row r="313" spans="6:7" ht="12.75">
      <c r="F313" s="35"/>
      <c r="G313" s="35"/>
    </row>
    <row r="315" spans="1:7" ht="12.75">
      <c r="A315" s="104" t="s">
        <v>824</v>
      </c>
      <c r="G315" s="11" t="s">
        <v>595</v>
      </c>
    </row>
    <row r="316" spans="1:5" ht="12.75">
      <c r="A316" s="85"/>
      <c r="E316" s="102"/>
    </row>
    <row r="317" spans="1:7" ht="12.75">
      <c r="A317" s="108" t="s">
        <v>595</v>
      </c>
      <c r="B317" s="11" t="s">
        <v>550</v>
      </c>
      <c r="C317" s="11"/>
      <c r="D317" s="11"/>
      <c r="E317" s="11"/>
      <c r="F317" s="106" t="s">
        <v>591</v>
      </c>
      <c r="G317" s="106" t="s">
        <v>592</v>
      </c>
    </row>
    <row r="318" spans="2:7" ht="12.75">
      <c r="B318" s="11"/>
      <c r="C318" s="11"/>
      <c r="D318" s="11"/>
      <c r="E318" s="11"/>
      <c r="F318" s="106" t="s">
        <v>69</v>
      </c>
      <c r="G318" s="106" t="s">
        <v>563</v>
      </c>
    </row>
    <row r="320" ht="12.75">
      <c r="B320" s="40" t="s">
        <v>595</v>
      </c>
    </row>
    <row r="321" spans="5:7" ht="12.75">
      <c r="E321" s="33" t="s">
        <v>268</v>
      </c>
      <c r="F321" s="35">
        <v>0</v>
      </c>
      <c r="G321" s="35">
        <v>0</v>
      </c>
    </row>
    <row r="324" spans="2:7" ht="12.75">
      <c r="B324" s="11" t="s">
        <v>1283</v>
      </c>
      <c r="C324" s="104"/>
      <c r="D324" s="104"/>
      <c r="E324" s="102" t="s">
        <v>595</v>
      </c>
      <c r="G324" s="11" t="s">
        <v>1284</v>
      </c>
    </row>
    <row r="325" spans="3:5" ht="12.75">
      <c r="C325" s="104"/>
      <c r="D325" s="104"/>
      <c r="E325" s="102"/>
    </row>
    <row r="326" spans="2:13" ht="12.75">
      <c r="B326" s="11" t="s">
        <v>550</v>
      </c>
      <c r="C326" s="11"/>
      <c r="D326" s="11"/>
      <c r="E326" s="11"/>
      <c r="F326" s="106" t="s">
        <v>591</v>
      </c>
      <c r="G326" s="106" t="s">
        <v>592</v>
      </c>
      <c r="H326" s="33" t="s">
        <v>595</v>
      </c>
      <c r="L326" s="40" t="s">
        <v>595</v>
      </c>
      <c r="M326" s="40" t="s">
        <v>595</v>
      </c>
    </row>
    <row r="327" spans="1:7" ht="12.75">
      <c r="A327" s="11"/>
      <c r="B327" s="11"/>
      <c r="C327" s="11"/>
      <c r="D327" s="11"/>
      <c r="E327" s="11"/>
      <c r="F327" s="106" t="s">
        <v>69</v>
      </c>
      <c r="G327" s="106" t="s">
        <v>563</v>
      </c>
    </row>
    <row r="328" spans="1:5" ht="12.75">
      <c r="A328" s="136"/>
      <c r="C328" s="104"/>
      <c r="D328" s="104"/>
      <c r="E328" s="102"/>
    </row>
    <row r="329" spans="1:7" ht="12.75">
      <c r="A329" s="85" t="s">
        <v>697</v>
      </c>
      <c r="F329" s="35" t="e">
        <f>#REF!+#REF!</f>
        <v>#REF!</v>
      </c>
      <c r="G329" s="117">
        <v>108121806</v>
      </c>
    </row>
    <row r="330" spans="1:7" ht="12.75">
      <c r="A330" s="85" t="s">
        <v>448</v>
      </c>
      <c r="F330" s="35" t="e">
        <f>#REF!</f>
        <v>#REF!</v>
      </c>
      <c r="G330" s="117">
        <v>165326199.01</v>
      </c>
    </row>
    <row r="331" spans="2:7" ht="12.75">
      <c r="B331" s="40" t="s">
        <v>348</v>
      </c>
      <c r="F331" s="35">
        <v>231600000</v>
      </c>
      <c r="G331" s="35">
        <v>231600000</v>
      </c>
    </row>
    <row r="332" spans="2:7" ht="12.75">
      <c r="B332" s="40" t="s">
        <v>574</v>
      </c>
      <c r="F332" s="35" t="e">
        <f>#REF!</f>
        <v>#REF!</v>
      </c>
      <c r="G332" s="35">
        <v>77381571</v>
      </c>
    </row>
    <row r="333" spans="4:7" ht="12.75">
      <c r="D333" s="103" t="s">
        <v>595</v>
      </c>
      <c r="E333" s="103" t="s">
        <v>268</v>
      </c>
      <c r="F333" s="130" t="e">
        <f>SUM(F329:F332)</f>
        <v>#REF!</v>
      </c>
      <c r="G333" s="36">
        <f>SUM(G329:G332)</f>
        <v>582429576.01</v>
      </c>
    </row>
    <row r="335" spans="2:12" ht="12.75">
      <c r="B335" s="11" t="s">
        <v>703</v>
      </c>
      <c r="C335" s="104"/>
      <c r="D335" s="104"/>
      <c r="E335" s="102"/>
      <c r="G335" s="33" t="s">
        <v>1285</v>
      </c>
      <c r="L335" s="102"/>
    </row>
    <row r="336" spans="2:12" ht="12.75">
      <c r="B336" s="11" t="s">
        <v>1286</v>
      </c>
      <c r="C336" s="104"/>
      <c r="D336" s="104"/>
      <c r="E336" s="102"/>
      <c r="L336" s="102"/>
    </row>
    <row r="337" spans="1:12" ht="12.75">
      <c r="A337" s="136"/>
      <c r="C337" s="104"/>
      <c r="D337" s="104"/>
      <c r="E337" s="102"/>
      <c r="L337" s="102"/>
    </row>
    <row r="338" spans="1:13" ht="12.75">
      <c r="A338" s="108" t="s">
        <v>595</v>
      </c>
      <c r="B338" s="11" t="s">
        <v>550</v>
      </c>
      <c r="C338" s="11"/>
      <c r="D338" s="11"/>
      <c r="E338" s="11"/>
      <c r="F338" s="106" t="s">
        <v>591</v>
      </c>
      <c r="G338" s="106" t="s">
        <v>592</v>
      </c>
      <c r="H338" s="11" t="s">
        <v>595</v>
      </c>
      <c r="L338" s="40" t="s">
        <v>595</v>
      </c>
      <c r="M338" s="40" t="s">
        <v>595</v>
      </c>
    </row>
    <row r="339" spans="2:8" ht="12.75">
      <c r="B339" s="11"/>
      <c r="C339" s="11"/>
      <c r="D339" s="11"/>
      <c r="E339" s="11"/>
      <c r="F339" s="106" t="s">
        <v>69</v>
      </c>
      <c r="G339" s="106" t="s">
        <v>563</v>
      </c>
      <c r="H339" s="11"/>
    </row>
    <row r="340" spans="1:12" ht="12.75">
      <c r="A340" s="136"/>
      <c r="C340" s="104"/>
      <c r="D340" s="104"/>
      <c r="E340" s="102"/>
      <c r="L340" s="102"/>
    </row>
    <row r="341" spans="1:12" ht="12.75">
      <c r="A341" s="85" t="s">
        <v>751</v>
      </c>
      <c r="E341" s="102"/>
      <c r="F341" s="31" t="e">
        <f>#REF!</f>
        <v>#REF!</v>
      </c>
      <c r="G341" s="117">
        <v>569043000</v>
      </c>
      <c r="L341" s="102"/>
    </row>
    <row r="342" spans="1:12" ht="12.75">
      <c r="A342" s="85" t="s">
        <v>952</v>
      </c>
      <c r="E342" s="102"/>
      <c r="F342" s="31" t="e">
        <f>#REF!</f>
        <v>#REF!</v>
      </c>
      <c r="G342" s="117">
        <v>-569043000</v>
      </c>
      <c r="L342" s="102"/>
    </row>
    <row r="343" spans="1:12" ht="12.75">
      <c r="A343" s="85" t="s">
        <v>674</v>
      </c>
      <c r="E343" s="102"/>
      <c r="F343" s="31" t="e">
        <f>#REF!</f>
        <v>#REF!</v>
      </c>
      <c r="G343" s="117">
        <v>1417009996</v>
      </c>
      <c r="L343" s="102"/>
    </row>
    <row r="344" spans="1:12" ht="12.75">
      <c r="A344" s="85" t="s">
        <v>882</v>
      </c>
      <c r="E344" s="102"/>
      <c r="F344" s="31" t="e">
        <f>#REF!</f>
        <v>#REF!</v>
      </c>
      <c r="G344" s="117">
        <v>-1417009996</v>
      </c>
      <c r="L344" s="102"/>
    </row>
    <row r="345" spans="1:12" ht="12.75">
      <c r="A345" s="85" t="s">
        <v>41</v>
      </c>
      <c r="E345" s="102"/>
      <c r="F345" s="31" t="e">
        <f>#REF!</f>
        <v>#REF!</v>
      </c>
      <c r="G345" s="117">
        <v>162054000</v>
      </c>
      <c r="L345" s="102"/>
    </row>
    <row r="346" spans="1:12" ht="12.75">
      <c r="A346" s="85" t="s">
        <v>41</v>
      </c>
      <c r="E346" s="102"/>
      <c r="F346" s="31" t="e">
        <f>#REF!</f>
        <v>#REF!</v>
      </c>
      <c r="G346" s="117">
        <v>-162054000</v>
      </c>
      <c r="L346" s="102"/>
    </row>
    <row r="347" spans="1:12" ht="12.75">
      <c r="A347" s="85" t="s">
        <v>410</v>
      </c>
      <c r="E347" s="102"/>
      <c r="F347" s="31" t="e">
        <f>#REF!+#REF!</f>
        <v>#REF!</v>
      </c>
      <c r="G347" s="117">
        <v>155000</v>
      </c>
      <c r="L347" s="102"/>
    </row>
    <row r="348" spans="1:12" ht="12.75">
      <c r="A348" s="85" t="s">
        <v>1003</v>
      </c>
      <c r="E348" s="102"/>
      <c r="F348" s="31" t="e">
        <f>#REF!</f>
        <v>#REF!</v>
      </c>
      <c r="G348" s="117">
        <v>189640000</v>
      </c>
      <c r="L348" s="102"/>
    </row>
    <row r="349" spans="1:12" ht="12.75">
      <c r="A349" s="129" t="e">
        <f>#REF!</f>
        <v>#REF!</v>
      </c>
      <c r="E349" s="102"/>
      <c r="F349" s="31" t="e">
        <f>#REF!</f>
        <v>#REF!</v>
      </c>
      <c r="G349" s="117">
        <v>31978200</v>
      </c>
      <c r="L349" s="102"/>
    </row>
    <row r="350" spans="1:12" ht="12.75">
      <c r="A350" s="85" t="s">
        <v>762</v>
      </c>
      <c r="E350" s="102"/>
      <c r="F350" s="31" t="e">
        <f>#REF!</f>
        <v>#REF!</v>
      </c>
      <c r="G350" s="117">
        <v>-189640000</v>
      </c>
      <c r="L350" s="102"/>
    </row>
    <row r="351" spans="1:12" ht="12.75">
      <c r="A351" s="85" t="s">
        <v>999</v>
      </c>
      <c r="E351" s="102"/>
      <c r="F351" s="31" t="e">
        <f>#REF!</f>
        <v>#REF!</v>
      </c>
      <c r="G351" s="117">
        <v>106659845</v>
      </c>
      <c r="L351" s="102"/>
    </row>
    <row r="352" spans="1:12" ht="12.75">
      <c r="A352" s="85" t="s">
        <v>680</v>
      </c>
      <c r="E352" s="102"/>
      <c r="F352" s="31" t="e">
        <f>#REF!</f>
        <v>#REF!</v>
      </c>
      <c r="G352" s="117">
        <v>-106659845</v>
      </c>
      <c r="L352" s="102"/>
    </row>
    <row r="353" spans="1:12" ht="12.75">
      <c r="A353" s="85" t="s">
        <v>780</v>
      </c>
      <c r="E353" s="102"/>
      <c r="F353" s="31" t="e">
        <f>#REF!</f>
        <v>#REF!</v>
      </c>
      <c r="G353" s="117">
        <v>557227200</v>
      </c>
      <c r="L353" s="102"/>
    </row>
    <row r="354" spans="1:12" ht="12.75">
      <c r="A354" s="85" t="s">
        <v>566</v>
      </c>
      <c r="E354" s="102"/>
      <c r="F354" s="31" t="e">
        <f>#REF!</f>
        <v>#REF!</v>
      </c>
      <c r="G354" s="117">
        <v>-557227200</v>
      </c>
      <c r="L354" s="102"/>
    </row>
    <row r="355" spans="1:12" ht="12.75">
      <c r="A355" s="85" t="s">
        <v>806</v>
      </c>
      <c r="E355" s="102"/>
      <c r="F355" s="31" t="e">
        <f>#REF!</f>
        <v>#REF!</v>
      </c>
      <c r="G355" s="117">
        <v>41500000</v>
      </c>
      <c r="L355" s="102"/>
    </row>
    <row r="356" spans="1:12" ht="12.75">
      <c r="A356" s="85" t="s">
        <v>201</v>
      </c>
      <c r="E356" s="102"/>
      <c r="F356" s="31" t="e">
        <f>#REF!</f>
        <v>#REF!</v>
      </c>
      <c r="G356" s="117">
        <v>-41500000</v>
      </c>
      <c r="L356" s="102"/>
    </row>
    <row r="357" spans="1:12" ht="12.75">
      <c r="A357" s="85" t="s">
        <v>807</v>
      </c>
      <c r="E357" s="102"/>
      <c r="F357" s="31" t="e">
        <f>#REF!</f>
        <v>#REF!</v>
      </c>
      <c r="G357" s="117">
        <v>154592099</v>
      </c>
      <c r="L357" s="102"/>
    </row>
    <row r="358" spans="1:12" ht="12.75">
      <c r="A358" s="85" t="s">
        <v>200</v>
      </c>
      <c r="E358" s="102"/>
      <c r="F358" s="31" t="e">
        <f>#REF!</f>
        <v>#REF!</v>
      </c>
      <c r="G358" s="117">
        <v>-154592099</v>
      </c>
      <c r="L358" s="102"/>
    </row>
    <row r="359" spans="1:12" ht="12.75">
      <c r="A359" s="85" t="s">
        <v>520</v>
      </c>
      <c r="E359" s="102"/>
      <c r="F359" s="31" t="e">
        <f>#REF!</f>
        <v>#REF!</v>
      </c>
      <c r="G359" s="117">
        <v>0</v>
      </c>
      <c r="L359" s="102"/>
    </row>
    <row r="360" spans="1:12" ht="12.75">
      <c r="A360" s="85" t="s">
        <v>521</v>
      </c>
      <c r="E360" s="102"/>
      <c r="F360" s="31" t="e">
        <f>#REF!</f>
        <v>#REF!</v>
      </c>
      <c r="G360" s="117">
        <v>0</v>
      </c>
      <c r="L360" s="102"/>
    </row>
    <row r="361" spans="1:12" ht="12.75">
      <c r="A361" s="85" t="s">
        <v>1075</v>
      </c>
      <c r="E361" s="102"/>
      <c r="F361" s="31" t="e">
        <f>#REF!</f>
        <v>#REF!</v>
      </c>
      <c r="G361" s="117">
        <v>0</v>
      </c>
      <c r="L361" s="102"/>
    </row>
    <row r="362" spans="1:12" ht="12.75">
      <c r="A362" s="85" t="s">
        <v>1075</v>
      </c>
      <c r="E362" s="102"/>
      <c r="F362" s="31" t="e">
        <f>#REF!</f>
        <v>#REF!</v>
      </c>
      <c r="G362" s="117">
        <v>0</v>
      </c>
      <c r="L362" s="102"/>
    </row>
    <row r="363" spans="1:12" ht="12.75">
      <c r="A363" s="85" t="s">
        <v>783</v>
      </c>
      <c r="E363" s="102"/>
      <c r="F363" s="31" t="e">
        <f>#REF!</f>
        <v>#REF!</v>
      </c>
      <c r="G363" s="117">
        <v>180000</v>
      </c>
      <c r="L363" s="102"/>
    </row>
    <row r="364" spans="1:12" ht="12.75">
      <c r="A364" s="85" t="s">
        <v>244</v>
      </c>
      <c r="E364" s="102"/>
      <c r="F364" s="31">
        <v>0</v>
      </c>
      <c r="G364" s="117">
        <v>-180000</v>
      </c>
      <c r="L364" s="102"/>
    </row>
    <row r="365" spans="1:12" ht="12.75">
      <c r="A365" s="85" t="s">
        <v>567</v>
      </c>
      <c r="E365" s="102"/>
      <c r="F365" s="31" t="e">
        <f>#REF!</f>
        <v>#REF!</v>
      </c>
      <c r="G365" s="117">
        <v>1046247000</v>
      </c>
      <c r="L365" s="102"/>
    </row>
    <row r="366" spans="1:12" ht="12.75">
      <c r="A366" s="85" t="s">
        <v>567</v>
      </c>
      <c r="E366" s="102"/>
      <c r="F366" s="31" t="e">
        <f>#REF!</f>
        <v>#REF!</v>
      </c>
      <c r="G366" s="117">
        <v>-1046247000</v>
      </c>
      <c r="L366" s="102"/>
    </row>
    <row r="367" spans="1:12" ht="12.75">
      <c r="A367" s="85" t="s">
        <v>747</v>
      </c>
      <c r="E367" s="102"/>
      <c r="F367" s="31" t="e">
        <f>#REF!</f>
        <v>#REF!</v>
      </c>
      <c r="G367" s="117">
        <v>819158200</v>
      </c>
      <c r="L367" s="102"/>
    </row>
    <row r="368" spans="1:12" ht="12.75">
      <c r="A368" s="85" t="s">
        <v>747</v>
      </c>
      <c r="E368" s="102"/>
      <c r="F368" s="31" t="e">
        <f>#REF!</f>
        <v>#REF!</v>
      </c>
      <c r="G368" s="117">
        <v>-819158200</v>
      </c>
      <c r="L368" s="102"/>
    </row>
    <row r="369" spans="1:12" ht="12.75">
      <c r="A369" s="85" t="s">
        <v>1114</v>
      </c>
      <c r="E369" s="102"/>
      <c r="F369" s="35" t="s">
        <v>595</v>
      </c>
      <c r="G369" s="117">
        <v>1800000</v>
      </c>
      <c r="L369" s="102"/>
    </row>
    <row r="370" spans="5:7" ht="12.75">
      <c r="E370" s="103" t="s">
        <v>268</v>
      </c>
      <c r="F370" s="36" t="e">
        <f>SUM(F341:F369)</f>
        <v>#REF!</v>
      </c>
      <c r="G370" s="36">
        <f>SUM(G341:G369)</f>
        <v>33933200</v>
      </c>
    </row>
    <row r="372" spans="5:12" ht="12.75">
      <c r="E372" s="122"/>
      <c r="L372" s="102"/>
    </row>
    <row r="374" spans="2:7" ht="12.75">
      <c r="B374" s="104" t="s">
        <v>885</v>
      </c>
      <c r="G374" s="11" t="s">
        <v>1287</v>
      </c>
    </row>
    <row r="375" spans="1:5" ht="12.75">
      <c r="A375" s="85"/>
      <c r="E375" s="102"/>
    </row>
    <row r="376" spans="1:7" ht="12.75">
      <c r="A376" s="108" t="s">
        <v>595</v>
      </c>
      <c r="B376" s="11" t="s">
        <v>550</v>
      </c>
      <c r="C376" s="11"/>
      <c r="D376" s="11"/>
      <c r="E376" s="11"/>
      <c r="F376" s="106" t="s">
        <v>591</v>
      </c>
      <c r="G376" s="106" t="s">
        <v>592</v>
      </c>
    </row>
    <row r="377" spans="2:7" ht="12.75">
      <c r="B377" s="11"/>
      <c r="C377" s="11"/>
      <c r="D377" s="11"/>
      <c r="E377" s="11"/>
      <c r="F377" s="106" t="s">
        <v>69</v>
      </c>
      <c r="G377" s="106" t="s">
        <v>563</v>
      </c>
    </row>
    <row r="378" spans="1:5" ht="12.75">
      <c r="A378" s="85"/>
      <c r="E378" s="102"/>
    </row>
    <row r="379" spans="1:7" ht="12.75">
      <c r="A379" s="35" t="s">
        <v>511</v>
      </c>
      <c r="E379" s="102"/>
      <c r="F379" s="35" t="e">
        <f>#REF!</f>
        <v>#REF!</v>
      </c>
      <c r="G379" s="117">
        <v>0</v>
      </c>
    </row>
    <row r="380" spans="1:7" ht="12.75">
      <c r="A380" s="35" t="s">
        <v>512</v>
      </c>
      <c r="E380" s="102"/>
      <c r="F380" s="35" t="e">
        <f>#REF!</f>
        <v>#REF!</v>
      </c>
      <c r="G380" s="117">
        <v>0</v>
      </c>
    </row>
    <row r="381" spans="1:7" ht="12.75">
      <c r="A381" s="35" t="s">
        <v>1074</v>
      </c>
      <c r="E381" s="102"/>
      <c r="F381" s="35" t="e">
        <f>#REF!</f>
        <v>#REF!</v>
      </c>
      <c r="G381" s="117">
        <v>0</v>
      </c>
    </row>
    <row r="382" spans="1:7" ht="12.75">
      <c r="A382" s="35" t="s">
        <v>585</v>
      </c>
      <c r="E382" s="102"/>
      <c r="F382" s="35" t="e">
        <f>#REF!</f>
        <v>#REF!</v>
      </c>
      <c r="G382" s="117">
        <v>0</v>
      </c>
    </row>
    <row r="383" spans="1:7" ht="12.75">
      <c r="A383" s="35" t="s">
        <v>584</v>
      </c>
      <c r="F383" s="35" t="e">
        <f>#REF!</f>
        <v>#REF!</v>
      </c>
      <c r="G383" s="127"/>
    </row>
    <row r="384" spans="1:7" ht="12.75">
      <c r="A384" s="143" t="s">
        <v>870</v>
      </c>
      <c r="F384" s="35" t="e">
        <f>#REF!</f>
        <v>#REF!</v>
      </c>
      <c r="G384" s="127">
        <v>1500000</v>
      </c>
    </row>
    <row r="385" spans="1:7" ht="12.75">
      <c r="A385" s="144" t="s">
        <v>698</v>
      </c>
      <c r="F385" s="35">
        <v>0</v>
      </c>
      <c r="G385" s="127">
        <v>-1500000</v>
      </c>
    </row>
    <row r="386" spans="1:7" ht="12.75">
      <c r="A386" s="35" t="s">
        <v>260</v>
      </c>
      <c r="F386" s="35" t="e">
        <f>#REF!</f>
        <v>#REF!</v>
      </c>
      <c r="G386" s="127">
        <v>0</v>
      </c>
    </row>
    <row r="387" spans="1:7" ht="12.75">
      <c r="A387" s="35" t="s">
        <v>586</v>
      </c>
      <c r="F387" s="35" t="e">
        <f>#REF!</f>
        <v>#REF!</v>
      </c>
      <c r="G387" s="127">
        <v>0</v>
      </c>
    </row>
    <row r="388" spans="1:7" ht="12.75">
      <c r="A388" s="35"/>
      <c r="F388" s="35"/>
      <c r="G388" s="127"/>
    </row>
    <row r="389" spans="1:7" ht="12.75">
      <c r="A389" s="85" t="s">
        <v>820</v>
      </c>
      <c r="F389" s="35" t="e">
        <f>#REF!</f>
        <v>#REF!</v>
      </c>
      <c r="G389" s="127">
        <v>33225000</v>
      </c>
    </row>
    <row r="390" spans="1:7" ht="12.75">
      <c r="A390" s="35" t="s">
        <v>1073</v>
      </c>
      <c r="F390" s="35" t="e">
        <f>#REF!</f>
        <v>#REF!</v>
      </c>
      <c r="G390" s="127">
        <v>63258760</v>
      </c>
    </row>
    <row r="391" spans="1:7" ht="12.75">
      <c r="A391" s="40" t="s">
        <v>604</v>
      </c>
      <c r="F391" s="35" t="e">
        <f>#REF!</f>
        <v>#REF!</v>
      </c>
      <c r="G391" s="127">
        <v>670000</v>
      </c>
    </row>
    <row r="392" spans="1:7" ht="12.75">
      <c r="A392" s="35" t="s">
        <v>513</v>
      </c>
      <c r="F392" s="35" t="e">
        <f>#REF!</f>
        <v>#REF!</v>
      </c>
      <c r="G392" s="127">
        <v>41379849</v>
      </c>
    </row>
    <row r="393" spans="1:7" ht="12.75">
      <c r="A393" s="35" t="s">
        <v>514</v>
      </c>
      <c r="F393" s="35" t="e">
        <f>#REF!</f>
        <v>#REF!</v>
      </c>
      <c r="G393" s="127">
        <v>0</v>
      </c>
    </row>
    <row r="394" spans="1:7" ht="12.75">
      <c r="A394" s="35" t="s">
        <v>73</v>
      </c>
      <c r="F394" s="35" t="e">
        <f>#REF!</f>
        <v>#REF!</v>
      </c>
      <c r="G394" s="127">
        <v>0</v>
      </c>
    </row>
    <row r="395" spans="1:7" ht="12.75">
      <c r="A395" s="142" t="s">
        <v>595</v>
      </c>
      <c r="E395" s="103" t="s">
        <v>268</v>
      </c>
      <c r="F395" s="36" t="e">
        <f>SUM(F379:F394)</f>
        <v>#REF!</v>
      </c>
      <c r="G395" s="36">
        <f>SUM(G379:G394)</f>
        <v>138533609</v>
      </c>
    </row>
    <row r="396" spans="1:7" ht="12.75">
      <c r="A396" s="142"/>
      <c r="E396" s="103"/>
      <c r="F396" s="36"/>
      <c r="G396" s="36"/>
    </row>
    <row r="397" spans="1:7" ht="12.75">
      <c r="A397" s="142"/>
      <c r="E397" s="103"/>
      <c r="F397" s="36"/>
      <c r="G397" s="36"/>
    </row>
    <row r="398" spans="6:7" ht="12.75">
      <c r="F398" s="114"/>
      <c r="G398" s="123" t="s">
        <v>1288</v>
      </c>
    </row>
    <row r="399" spans="2:6" ht="12.75">
      <c r="B399" s="104" t="s">
        <v>885</v>
      </c>
      <c r="F399" s="114"/>
    </row>
    <row r="400" ht="12.75">
      <c r="F400" s="114"/>
    </row>
    <row r="401" spans="2:7" ht="12.75">
      <c r="B401" s="11" t="s">
        <v>550</v>
      </c>
      <c r="F401" s="106" t="s">
        <v>591</v>
      </c>
      <c r="G401" s="106" t="s">
        <v>592</v>
      </c>
    </row>
    <row r="402" spans="6:7" ht="12.75">
      <c r="F402" s="106" t="s">
        <v>69</v>
      </c>
      <c r="G402" s="106" t="s">
        <v>563</v>
      </c>
    </row>
    <row r="403" ht="12.75">
      <c r="F403" s="114"/>
    </row>
    <row r="404" spans="1:6" ht="12.75">
      <c r="A404" s="11" t="s">
        <v>402</v>
      </c>
      <c r="F404" s="114"/>
    </row>
    <row r="405" spans="1:7" ht="12.75">
      <c r="A405" s="40" t="s">
        <v>603</v>
      </c>
      <c r="F405" s="36">
        <v>0</v>
      </c>
      <c r="G405" s="35">
        <v>0</v>
      </c>
    </row>
    <row r="406" spans="1:7" ht="12.75">
      <c r="A406" s="145" t="s">
        <v>249</v>
      </c>
      <c r="F406" s="35">
        <v>0</v>
      </c>
      <c r="G406" s="35">
        <v>3780697.24</v>
      </c>
    </row>
    <row r="407" spans="1:7" ht="12.75">
      <c r="A407" s="145" t="s">
        <v>954</v>
      </c>
      <c r="F407" s="35" t="e">
        <f>#REF!</f>
        <v>#REF!</v>
      </c>
      <c r="G407" s="35">
        <v>473378.04</v>
      </c>
    </row>
    <row r="408" spans="1:7" ht="12.75">
      <c r="A408" s="145" t="s">
        <v>112</v>
      </c>
      <c r="F408" s="35" t="e">
        <f>#REF!</f>
        <v>#REF!</v>
      </c>
      <c r="G408" s="35">
        <v>188887.54</v>
      </c>
    </row>
    <row r="409" spans="1:7" ht="12.75">
      <c r="A409" s="33"/>
      <c r="F409" s="36"/>
      <c r="G409" s="36"/>
    </row>
    <row r="410" spans="1:7" ht="12.75">
      <c r="A410" s="33"/>
      <c r="E410" s="103" t="s">
        <v>268</v>
      </c>
      <c r="F410" s="36" t="e">
        <f>SUM(F406:F408)</f>
        <v>#REF!</v>
      </c>
      <c r="G410" s="36">
        <f>SUM(G406:G409)</f>
        <v>4442962.82</v>
      </c>
    </row>
  </sheetData>
  <printOptions gridLines="1"/>
  <pageMargins left="0.93" right="0.21" top="1.04" bottom="0.5" header="0.5" footer="0.5"/>
  <pageSetup fitToHeight="1" fitToWidth="1" horizontalDpi="1200" verticalDpi="12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5"/>
  <sheetViews>
    <sheetView workbookViewId="0" topLeftCell="A175">
      <selection activeCell="A1" sqref="A1:G184"/>
    </sheetView>
  </sheetViews>
  <sheetFormatPr defaultColWidth="11.140625" defaultRowHeight="12.75"/>
  <cols>
    <col min="1" max="5" width="11.140625" style="55" customWidth="1"/>
    <col min="6" max="6" width="17.8515625" style="55" bestFit="1" customWidth="1"/>
    <col min="7" max="7" width="20.57421875" style="55" customWidth="1"/>
    <col min="8" max="16384" width="11.140625" style="55" customWidth="1"/>
  </cols>
  <sheetData>
    <row r="1" spans="1:7" ht="12.75">
      <c r="A1" s="52" t="s">
        <v>595</v>
      </c>
      <c r="B1" s="17"/>
      <c r="C1" s="54" t="s">
        <v>595</v>
      </c>
      <c r="D1" s="58"/>
      <c r="E1" s="58"/>
      <c r="F1" s="58"/>
      <c r="G1" s="58"/>
    </row>
    <row r="2" spans="1:7" ht="12.75">
      <c r="A2" s="17"/>
      <c r="B2" s="54" t="s">
        <v>855</v>
      </c>
      <c r="C2" s="54"/>
      <c r="D2" s="70"/>
      <c r="E2" s="70"/>
      <c r="F2" s="17"/>
      <c r="G2" s="256" t="s">
        <v>1267</v>
      </c>
    </row>
    <row r="3" spans="1:12" ht="12.75">
      <c r="A3" s="17"/>
      <c r="B3" s="54" t="s">
        <v>293</v>
      </c>
      <c r="C3" s="54"/>
      <c r="D3" s="70"/>
      <c r="E3" s="71"/>
      <c r="F3" s="17"/>
      <c r="G3" s="17"/>
      <c r="L3" s="66"/>
    </row>
    <row r="4" spans="1:12" ht="12.75">
      <c r="A4" s="67" t="s">
        <v>595</v>
      </c>
      <c r="B4" s="17"/>
      <c r="C4" s="72"/>
      <c r="D4" s="17"/>
      <c r="E4" s="51"/>
      <c r="F4" s="17"/>
      <c r="G4" s="17"/>
      <c r="L4" s="66"/>
    </row>
    <row r="5" spans="1:13" ht="12.75">
      <c r="A5" s="17"/>
      <c r="B5" s="54" t="s">
        <v>550</v>
      </c>
      <c r="C5" s="54"/>
      <c r="D5" s="54"/>
      <c r="E5" s="54"/>
      <c r="F5" s="68" t="s">
        <v>591</v>
      </c>
      <c r="G5" s="68" t="s">
        <v>592</v>
      </c>
      <c r="H5" s="69" t="s">
        <v>595</v>
      </c>
      <c r="L5" s="55" t="s">
        <v>595</v>
      </c>
      <c r="M5" s="55" t="s">
        <v>595</v>
      </c>
    </row>
    <row r="6" spans="1:7" ht="12.75">
      <c r="A6" s="17"/>
      <c r="B6" s="54"/>
      <c r="C6" s="54"/>
      <c r="D6" s="54"/>
      <c r="E6" s="54"/>
      <c r="F6" s="68" t="s">
        <v>69</v>
      </c>
      <c r="G6" s="68" t="s">
        <v>563</v>
      </c>
    </row>
    <row r="7" spans="1:12" ht="12.75">
      <c r="A7" s="17"/>
      <c r="B7" s="17"/>
      <c r="C7" s="17"/>
      <c r="D7" s="17"/>
      <c r="E7" s="51"/>
      <c r="F7" s="17"/>
      <c r="G7" s="17"/>
      <c r="L7" s="66"/>
    </row>
    <row r="8" spans="1:12" ht="12.75">
      <c r="A8" s="52">
        <v>78</v>
      </c>
      <c r="B8" s="17"/>
      <c r="C8" s="17"/>
      <c r="D8" s="17"/>
      <c r="E8" s="51"/>
      <c r="F8" s="17"/>
      <c r="G8" s="17"/>
      <c r="L8" s="66"/>
    </row>
    <row r="9" spans="1:12" ht="12.75">
      <c r="A9" s="52"/>
      <c r="B9" s="17"/>
      <c r="C9" s="56" t="s">
        <v>360</v>
      </c>
      <c r="D9" s="56"/>
      <c r="E9" s="57"/>
      <c r="F9" s="58"/>
      <c r="G9" s="58"/>
      <c r="L9" s="66"/>
    </row>
    <row r="10" spans="1:12" ht="12.75">
      <c r="A10" s="59" t="s">
        <v>262</v>
      </c>
      <c r="B10" s="17"/>
      <c r="C10" s="56"/>
      <c r="D10" s="56"/>
      <c r="E10" s="57"/>
      <c r="F10" s="43" t="e">
        <f>#REF!</f>
        <v>#REF!</v>
      </c>
      <c r="G10" s="60">
        <v>233049</v>
      </c>
      <c r="L10" s="66"/>
    </row>
    <row r="11" spans="1:12" ht="12.75">
      <c r="A11" s="59" t="s">
        <v>1000</v>
      </c>
      <c r="B11" s="17"/>
      <c r="C11" s="17"/>
      <c r="D11" s="17"/>
      <c r="E11" s="51"/>
      <c r="F11" s="43">
        <v>0</v>
      </c>
      <c r="G11" s="60">
        <v>453950</v>
      </c>
      <c r="L11" s="66"/>
    </row>
    <row r="12" spans="1:12" ht="12.75">
      <c r="A12" s="17" t="s">
        <v>1099</v>
      </c>
      <c r="B12" s="17"/>
      <c r="C12" s="17"/>
      <c r="D12" s="17"/>
      <c r="E12" s="51"/>
      <c r="F12" s="44">
        <v>14576</v>
      </c>
      <c r="G12" s="43">
        <v>0</v>
      </c>
      <c r="L12" s="66"/>
    </row>
    <row r="13" spans="1:12" ht="12.75">
      <c r="A13" s="17"/>
      <c r="B13" s="17"/>
      <c r="C13" s="17"/>
      <c r="D13" s="17"/>
      <c r="E13" s="51"/>
      <c r="F13" s="44"/>
      <c r="G13" s="43"/>
      <c r="L13" s="66"/>
    </row>
    <row r="14" spans="1:12" ht="12.75">
      <c r="A14" s="17"/>
      <c r="B14" s="17"/>
      <c r="C14" s="61" t="s">
        <v>268</v>
      </c>
      <c r="D14" s="17"/>
      <c r="E14" s="51"/>
      <c r="F14" s="255" t="e">
        <f>SUM(F10:F12)</f>
        <v>#REF!</v>
      </c>
      <c r="G14" s="62">
        <f>SUM(G10:G11)</f>
        <v>686999</v>
      </c>
      <c r="L14" s="66"/>
    </row>
    <row r="15" spans="1:12" ht="12.75">
      <c r="A15" s="17"/>
      <c r="B15" s="17"/>
      <c r="D15" s="17"/>
      <c r="E15" s="51"/>
      <c r="H15" s="55" t="s">
        <v>595</v>
      </c>
      <c r="L15" s="66"/>
    </row>
    <row r="16" spans="1:12" ht="12.75">
      <c r="A16" s="52">
        <v>80</v>
      </c>
      <c r="B16" s="17"/>
      <c r="C16" s="17"/>
      <c r="D16" s="17"/>
      <c r="E16" s="51"/>
      <c r="F16" s="43"/>
      <c r="G16" s="43"/>
      <c r="L16" s="66"/>
    </row>
    <row r="17" spans="1:12" ht="12.75">
      <c r="A17" s="52"/>
      <c r="B17" s="21" t="s">
        <v>923</v>
      </c>
      <c r="C17" s="17"/>
      <c r="D17" s="56"/>
      <c r="E17" s="57"/>
      <c r="F17" s="42"/>
      <c r="G17" s="42"/>
      <c r="L17" s="66"/>
    </row>
    <row r="18" spans="1:12" ht="12.75">
      <c r="A18" s="59" t="s">
        <v>241</v>
      </c>
      <c r="B18" s="21"/>
      <c r="C18" s="17"/>
      <c r="D18" s="56"/>
      <c r="E18" s="57"/>
      <c r="F18" s="43" t="e">
        <f>#REF!</f>
        <v>#REF!</v>
      </c>
      <c r="G18" s="60">
        <v>5274899</v>
      </c>
      <c r="L18" s="66"/>
    </row>
    <row r="19" spans="1:12" ht="12.75">
      <c r="A19" s="17"/>
      <c r="B19" s="17"/>
      <c r="C19" s="17"/>
      <c r="D19" s="17"/>
      <c r="E19" s="51"/>
      <c r="F19" s="43"/>
      <c r="G19" s="43"/>
      <c r="L19" s="66"/>
    </row>
    <row r="20" spans="1:12" ht="12.75">
      <c r="A20" s="17"/>
      <c r="B20" s="17"/>
      <c r="C20" s="61" t="s">
        <v>268</v>
      </c>
      <c r="D20" s="17"/>
      <c r="E20" s="51"/>
      <c r="F20" s="255" t="e">
        <f>SUM(F18:F18)</f>
        <v>#REF!</v>
      </c>
      <c r="G20" s="62">
        <f>SUM(G18:G18)</f>
        <v>5274899</v>
      </c>
      <c r="L20" s="66"/>
    </row>
    <row r="21" spans="1:12" ht="12.75">
      <c r="A21" s="17"/>
      <c r="B21" s="17"/>
      <c r="D21" s="17"/>
      <c r="E21" s="51"/>
      <c r="L21" s="66"/>
    </row>
    <row r="22" spans="1:12" ht="12.75">
      <c r="A22" s="17"/>
      <c r="B22" s="17"/>
      <c r="C22" s="17"/>
      <c r="D22" s="17"/>
      <c r="E22" s="51"/>
      <c r="F22" s="43"/>
      <c r="G22" s="43"/>
      <c r="L22" s="66"/>
    </row>
    <row r="23" spans="1:12" ht="12.75">
      <c r="A23" s="52">
        <v>81</v>
      </c>
      <c r="B23" s="17"/>
      <c r="C23" s="17"/>
      <c r="D23" s="17"/>
      <c r="E23" s="51"/>
      <c r="F23" s="43"/>
      <c r="G23" s="43"/>
      <c r="L23" s="66"/>
    </row>
    <row r="24" spans="1:12" ht="12.75">
      <c r="A24" s="52"/>
      <c r="B24" s="21" t="s">
        <v>924</v>
      </c>
      <c r="C24" s="17"/>
      <c r="D24" s="56"/>
      <c r="E24" s="57"/>
      <c r="F24" s="42"/>
      <c r="G24" s="42"/>
      <c r="L24" s="66"/>
    </row>
    <row r="25" spans="1:12" ht="12.75">
      <c r="A25" s="59" t="s">
        <v>432</v>
      </c>
      <c r="B25" s="21"/>
      <c r="C25" s="17"/>
      <c r="D25" s="56"/>
      <c r="E25" s="57"/>
      <c r="F25" s="43" t="e">
        <f>#REF!</f>
        <v>#REF!</v>
      </c>
      <c r="G25" s="60">
        <v>723500</v>
      </c>
      <c r="L25" s="66"/>
    </row>
    <row r="26" spans="1:12" ht="12.75">
      <c r="A26" s="59" t="s">
        <v>596</v>
      </c>
      <c r="B26" s="17"/>
      <c r="C26" s="17"/>
      <c r="D26" s="17"/>
      <c r="E26" s="51"/>
      <c r="F26" s="43" t="e">
        <f>#REF!</f>
        <v>#REF!</v>
      </c>
      <c r="G26" s="60">
        <v>0</v>
      </c>
      <c r="L26" s="66"/>
    </row>
    <row r="27" spans="1:12" ht="12.75">
      <c r="A27" s="59" t="s">
        <v>1047</v>
      </c>
      <c r="B27" s="17"/>
      <c r="C27" s="17"/>
      <c r="D27" s="17"/>
      <c r="E27" s="51"/>
      <c r="F27" s="43" t="e">
        <f>#REF!</f>
        <v>#REF!</v>
      </c>
      <c r="G27" s="60">
        <v>44208</v>
      </c>
      <c r="L27" s="66"/>
    </row>
    <row r="28" spans="1:12" ht="12.75">
      <c r="A28" s="59" t="s">
        <v>1048</v>
      </c>
      <c r="B28" s="17"/>
      <c r="C28" s="17"/>
      <c r="D28" s="17"/>
      <c r="E28" s="51"/>
      <c r="F28" s="43" t="e">
        <f>#REF!</f>
        <v>#REF!</v>
      </c>
      <c r="G28" s="60">
        <v>4275</v>
      </c>
      <c r="L28" s="66"/>
    </row>
    <row r="29" spans="1:12" ht="12.75">
      <c r="A29" s="59" t="s">
        <v>651</v>
      </c>
      <c r="B29" s="17"/>
      <c r="C29" s="17"/>
      <c r="D29" s="17"/>
      <c r="E29" s="51"/>
      <c r="F29" s="43" t="e">
        <f>#REF!</f>
        <v>#REF!</v>
      </c>
      <c r="G29" s="60">
        <v>6051</v>
      </c>
      <c r="L29" s="66"/>
    </row>
    <row r="30" spans="1:12" ht="12.75">
      <c r="A30" s="17"/>
      <c r="B30" s="17"/>
      <c r="C30" s="17"/>
      <c r="D30" s="17"/>
      <c r="E30" s="51"/>
      <c r="F30" s="43"/>
      <c r="G30" s="43"/>
      <c r="L30" s="66"/>
    </row>
    <row r="31" spans="1:12" ht="12.75">
      <c r="A31" s="17"/>
      <c r="B31" s="17"/>
      <c r="C31" s="61" t="s">
        <v>268</v>
      </c>
      <c r="D31" s="17"/>
      <c r="E31" s="51"/>
      <c r="F31" s="45" t="e">
        <f>SUM(F25:F29)</f>
        <v>#REF!</v>
      </c>
      <c r="G31" s="45">
        <f>SUM(G25:G29)</f>
        <v>778034</v>
      </c>
      <c r="L31" s="66"/>
    </row>
    <row r="32" spans="1:12" ht="12.75">
      <c r="A32" s="17"/>
      <c r="B32" s="17"/>
      <c r="D32" s="17"/>
      <c r="E32" s="51"/>
      <c r="J32" s="73" t="e">
        <f>F31+F44+F89+F72+F102+F137+F116+F152+F161+F14+F20</f>
        <v>#REF!</v>
      </c>
      <c r="L32" s="66"/>
    </row>
    <row r="33" spans="1:12" ht="12.75">
      <c r="A33" s="52">
        <v>82</v>
      </c>
      <c r="B33" s="17"/>
      <c r="C33" s="17"/>
      <c r="D33" s="17"/>
      <c r="E33" s="51"/>
      <c r="F33" s="43"/>
      <c r="G33" s="43"/>
      <c r="J33" s="64">
        <v>768304205.14</v>
      </c>
      <c r="L33" s="66"/>
    </row>
    <row r="34" spans="1:12" ht="12.75">
      <c r="A34" s="52"/>
      <c r="B34" s="21" t="s">
        <v>1100</v>
      </c>
      <c r="C34" s="17"/>
      <c r="D34" s="56"/>
      <c r="E34" s="57"/>
      <c r="F34" s="42"/>
      <c r="G34" s="42"/>
      <c r="J34" s="74"/>
      <c r="L34" s="66"/>
    </row>
    <row r="35" spans="1:12" ht="12.75">
      <c r="A35" s="59" t="s">
        <v>588</v>
      </c>
      <c r="B35" s="21"/>
      <c r="C35" s="17"/>
      <c r="D35" s="56"/>
      <c r="E35" s="57"/>
      <c r="F35" s="43" t="e">
        <f>#REF!</f>
        <v>#REF!</v>
      </c>
      <c r="G35" s="60">
        <v>1131445</v>
      </c>
      <c r="L35" s="66"/>
    </row>
    <row r="36" spans="1:12" ht="12.75">
      <c r="A36" s="59" t="s">
        <v>589</v>
      </c>
      <c r="B36" s="17"/>
      <c r="C36" s="17"/>
      <c r="D36" s="17"/>
      <c r="E36" s="51"/>
      <c r="F36" s="43" t="e">
        <f>#REF!</f>
        <v>#REF!</v>
      </c>
      <c r="G36" s="60">
        <v>858150</v>
      </c>
      <c r="L36" s="66"/>
    </row>
    <row r="37" spans="1:12" ht="12.75">
      <c r="A37" s="59" t="s">
        <v>371</v>
      </c>
      <c r="B37" s="17"/>
      <c r="C37" s="17"/>
      <c r="D37" s="17"/>
      <c r="E37" s="51"/>
      <c r="F37" s="43" t="e">
        <f>#REF!</f>
        <v>#REF!</v>
      </c>
      <c r="G37" s="60">
        <v>1408618</v>
      </c>
      <c r="L37" s="66"/>
    </row>
    <row r="38" spans="1:12" ht="12.75">
      <c r="A38" s="59" t="s">
        <v>611</v>
      </c>
      <c r="B38" s="17"/>
      <c r="C38" s="17"/>
      <c r="D38" s="17"/>
      <c r="E38" s="51"/>
      <c r="F38" s="43" t="e">
        <f>#REF!</f>
        <v>#REF!</v>
      </c>
      <c r="G38" s="60">
        <v>162927</v>
      </c>
      <c r="L38" s="66"/>
    </row>
    <row r="39" spans="1:12" ht="12.75">
      <c r="A39" s="59" t="s">
        <v>612</v>
      </c>
      <c r="B39" s="17"/>
      <c r="C39" s="17"/>
      <c r="D39" s="17"/>
      <c r="E39" s="51"/>
      <c r="F39" s="43" t="e">
        <f>#REF!</f>
        <v>#REF!</v>
      </c>
      <c r="G39" s="60">
        <v>435066</v>
      </c>
      <c r="L39" s="66"/>
    </row>
    <row r="40" spans="1:12" ht="12.75">
      <c r="A40" s="65" t="e">
        <f>#REF!</f>
        <v>#REF!</v>
      </c>
      <c r="B40" s="17"/>
      <c r="C40" s="17"/>
      <c r="D40" s="17"/>
      <c r="E40" s="51"/>
      <c r="F40" s="43" t="e">
        <f>#REF!</f>
        <v>#REF!</v>
      </c>
      <c r="G40" s="60">
        <v>1562908</v>
      </c>
      <c r="L40" s="66"/>
    </row>
    <row r="41" spans="1:12" ht="12.75">
      <c r="A41" s="59" t="s">
        <v>613</v>
      </c>
      <c r="B41" s="17"/>
      <c r="C41" s="17"/>
      <c r="D41" s="17"/>
      <c r="E41" s="51"/>
      <c r="F41" s="43" t="e">
        <f>#REF!</f>
        <v>#REF!</v>
      </c>
      <c r="G41" s="60">
        <v>63592</v>
      </c>
      <c r="L41" s="66"/>
    </row>
    <row r="42" spans="1:12" ht="12.75">
      <c r="A42" s="59" t="s">
        <v>853</v>
      </c>
      <c r="B42" s="17"/>
      <c r="C42" s="17"/>
      <c r="D42" s="17"/>
      <c r="E42" s="51"/>
      <c r="F42" s="43" t="e">
        <f>#REF!</f>
        <v>#REF!</v>
      </c>
      <c r="G42" s="60">
        <v>3884</v>
      </c>
      <c r="L42" s="66"/>
    </row>
    <row r="43" spans="1:12" ht="12.75">
      <c r="A43" s="17"/>
      <c r="B43" s="17"/>
      <c r="C43" s="17"/>
      <c r="D43" s="17"/>
      <c r="E43" s="51"/>
      <c r="F43" s="43"/>
      <c r="G43" s="43"/>
      <c r="L43" s="66"/>
    </row>
    <row r="44" spans="1:12" ht="12.75">
      <c r="A44" s="17"/>
      <c r="B44" s="17"/>
      <c r="C44" s="61" t="s">
        <v>268</v>
      </c>
      <c r="D44" s="17"/>
      <c r="E44" s="51"/>
      <c r="F44" s="253" t="e">
        <f>SUM(F35:F42)</f>
        <v>#REF!</v>
      </c>
      <c r="G44" s="45">
        <f>SUM(G35:G42)</f>
        <v>5626590</v>
      </c>
      <c r="L44" s="66"/>
    </row>
    <row r="45" spans="1:12" ht="12.75">
      <c r="A45" s="17"/>
      <c r="B45" s="17"/>
      <c r="D45" s="17"/>
      <c r="E45" s="51"/>
      <c r="L45" s="66"/>
    </row>
    <row r="46" spans="1:12" ht="12.75">
      <c r="A46" s="52">
        <v>83</v>
      </c>
      <c r="B46" s="17"/>
      <c r="C46" s="17"/>
      <c r="D46" s="17"/>
      <c r="E46" s="51"/>
      <c r="F46" s="43"/>
      <c r="G46" s="43"/>
      <c r="L46" s="66"/>
    </row>
    <row r="47" spans="1:12" ht="12.75">
      <c r="A47" s="52"/>
      <c r="B47" s="21" t="s">
        <v>758</v>
      </c>
      <c r="C47" s="17"/>
      <c r="D47" s="56"/>
      <c r="E47" s="57"/>
      <c r="F47" s="42"/>
      <c r="G47" s="42"/>
      <c r="L47" s="66"/>
    </row>
    <row r="48" spans="1:12" ht="12.75">
      <c r="A48" s="59" t="s">
        <v>57</v>
      </c>
      <c r="B48" s="21"/>
      <c r="C48" s="17"/>
      <c r="D48" s="56"/>
      <c r="E48" s="57"/>
      <c r="F48" s="42"/>
      <c r="G48" s="42"/>
      <c r="L48" s="66"/>
    </row>
    <row r="49" spans="1:12" ht="12.75">
      <c r="A49" s="59" t="s">
        <v>540</v>
      </c>
      <c r="B49" s="17"/>
      <c r="C49" s="17"/>
      <c r="D49" s="17"/>
      <c r="E49" s="51"/>
      <c r="F49" s="43" t="e">
        <f>#REF!</f>
        <v>#REF!</v>
      </c>
      <c r="G49" s="60">
        <v>0</v>
      </c>
      <c r="L49" s="66"/>
    </row>
    <row r="50" spans="1:12" ht="12.75">
      <c r="A50" s="59" t="s">
        <v>541</v>
      </c>
      <c r="B50" s="17"/>
      <c r="C50" s="17"/>
      <c r="D50" s="17"/>
      <c r="E50" s="51"/>
      <c r="F50" s="43" t="e">
        <f>#REF!</f>
        <v>#REF!</v>
      </c>
      <c r="G50" s="60">
        <v>0</v>
      </c>
      <c r="L50" s="66"/>
    </row>
    <row r="51" spans="1:12" ht="12.75">
      <c r="A51" s="59" t="s">
        <v>542</v>
      </c>
      <c r="B51" s="17"/>
      <c r="C51" s="17"/>
      <c r="D51" s="17"/>
      <c r="E51" s="51"/>
      <c r="F51" s="43" t="e">
        <f>#REF!</f>
        <v>#REF!</v>
      </c>
      <c r="G51" s="60">
        <v>0</v>
      </c>
      <c r="L51" s="66"/>
    </row>
    <row r="52" spans="1:12" ht="12.75">
      <c r="A52" s="65" t="e">
        <f>#REF!</f>
        <v>#REF!</v>
      </c>
      <c r="B52" s="17"/>
      <c r="C52" s="17"/>
      <c r="D52" s="17"/>
      <c r="E52" s="51"/>
      <c r="F52" s="43" t="e">
        <f>#REF!</f>
        <v>#REF!</v>
      </c>
      <c r="G52" s="60">
        <v>7200</v>
      </c>
      <c r="L52" s="66"/>
    </row>
    <row r="53" spans="1:12" ht="12.75">
      <c r="A53" s="59" t="s">
        <v>441</v>
      </c>
      <c r="B53" s="17"/>
      <c r="C53" s="17"/>
      <c r="D53" s="17"/>
      <c r="E53" s="51"/>
      <c r="F53" s="43" t="e">
        <f>#REF!</f>
        <v>#REF!</v>
      </c>
      <c r="G53" s="60">
        <v>51631</v>
      </c>
      <c r="L53" s="66"/>
    </row>
    <row r="54" spans="1:12" ht="12.75">
      <c r="A54" s="59"/>
      <c r="B54" s="17"/>
      <c r="C54" s="17"/>
      <c r="D54" s="17"/>
      <c r="E54" s="51"/>
      <c r="F54" s="43" t="e">
        <f>#REF!</f>
        <v>#REF!</v>
      </c>
      <c r="G54" s="60">
        <v>0</v>
      </c>
      <c r="L54" s="66"/>
    </row>
    <row r="55" spans="1:12" ht="12.75">
      <c r="A55" s="59"/>
      <c r="B55" s="72" t="s">
        <v>162</v>
      </c>
      <c r="C55" s="17"/>
      <c r="D55" s="17"/>
      <c r="E55" s="51"/>
      <c r="F55" s="43"/>
      <c r="G55" s="60"/>
      <c r="L55" s="66"/>
    </row>
    <row r="56" spans="1:12" ht="12.75">
      <c r="A56" s="59"/>
      <c r="B56" s="17" t="s">
        <v>993</v>
      </c>
      <c r="C56" s="17"/>
      <c r="D56" s="17"/>
      <c r="E56" s="51"/>
      <c r="F56" s="43" t="e">
        <f>#REF!</f>
        <v>#REF!</v>
      </c>
      <c r="G56" s="60">
        <v>107603000</v>
      </c>
      <c r="L56" s="66"/>
    </row>
    <row r="57" spans="1:12" ht="12.75">
      <c r="A57" s="59"/>
      <c r="B57" s="17" t="s">
        <v>230</v>
      </c>
      <c r="C57" s="17"/>
      <c r="D57" s="17"/>
      <c r="E57" s="51"/>
      <c r="F57" s="43" t="e">
        <f>#REF!</f>
        <v>#REF!</v>
      </c>
      <c r="G57" s="60">
        <v>124266000</v>
      </c>
      <c r="L57" s="66"/>
    </row>
    <row r="58" spans="1:12" ht="12.75">
      <c r="A58" s="59"/>
      <c r="B58" s="17" t="s">
        <v>994</v>
      </c>
      <c r="C58" s="17"/>
      <c r="D58" s="17"/>
      <c r="E58" s="51"/>
      <c r="F58" s="43" t="e">
        <f>#REF!</f>
        <v>#REF!</v>
      </c>
      <c r="G58" s="60">
        <v>264198748</v>
      </c>
      <c r="L58" s="66"/>
    </row>
    <row r="59" spans="1:12" ht="12.75">
      <c r="A59" s="59"/>
      <c r="B59" s="17" t="s">
        <v>995</v>
      </c>
      <c r="C59" s="17"/>
      <c r="D59" s="17"/>
      <c r="E59" s="51"/>
      <c r="F59" s="43" t="e">
        <f>#REF!</f>
        <v>#REF!</v>
      </c>
      <c r="G59" s="60">
        <v>0</v>
      </c>
      <c r="L59" s="66"/>
    </row>
    <row r="60" spans="1:12" ht="12.75">
      <c r="A60" s="59"/>
      <c r="B60" s="17" t="s">
        <v>996</v>
      </c>
      <c r="C60" s="17"/>
      <c r="D60" s="17"/>
      <c r="E60" s="51"/>
      <c r="F60" s="43" t="e">
        <f>#REF!</f>
        <v>#REF!</v>
      </c>
      <c r="G60" s="60">
        <v>363242</v>
      </c>
      <c r="L60" s="66"/>
    </row>
    <row r="61" spans="1:12" ht="12.75">
      <c r="A61" s="59"/>
      <c r="B61" s="17" t="s">
        <v>1002</v>
      </c>
      <c r="C61" s="17"/>
      <c r="D61" s="17"/>
      <c r="E61" s="51"/>
      <c r="F61" s="43" t="e">
        <f>#REF!</f>
        <v>#REF!</v>
      </c>
      <c r="G61" s="60">
        <v>829681</v>
      </c>
      <c r="L61" s="66"/>
    </row>
    <row r="62" spans="1:12" ht="12.75">
      <c r="A62" s="59"/>
      <c r="B62" s="17" t="s">
        <v>60</v>
      </c>
      <c r="C62" s="17"/>
      <c r="D62" s="17"/>
      <c r="E62" s="51"/>
      <c r="F62" s="43" t="e">
        <f>#REF!</f>
        <v>#REF!</v>
      </c>
      <c r="G62" s="60">
        <v>44162</v>
      </c>
      <c r="L62" s="66"/>
    </row>
    <row r="63" spans="1:12" ht="12.75">
      <c r="A63" s="59"/>
      <c r="B63" s="17" t="s">
        <v>997</v>
      </c>
      <c r="C63" s="17"/>
      <c r="D63" s="17"/>
      <c r="E63" s="51"/>
      <c r="F63" s="43" t="e">
        <f>#REF!</f>
        <v>#REF!</v>
      </c>
      <c r="G63" s="60">
        <v>27753500</v>
      </c>
      <c r="L63" s="66"/>
    </row>
    <row r="64" spans="1:12" ht="12.75">
      <c r="A64" s="59"/>
      <c r="B64" s="46" t="s">
        <v>19</v>
      </c>
      <c r="C64" s="17"/>
      <c r="D64" s="17"/>
      <c r="E64" s="51"/>
      <c r="F64" s="43" t="e">
        <f>#REF!</f>
        <v>#REF!</v>
      </c>
      <c r="G64" s="60"/>
      <c r="L64" s="66"/>
    </row>
    <row r="65" spans="1:12" ht="12.75">
      <c r="A65" s="59"/>
      <c r="B65" s="17" t="s">
        <v>61</v>
      </c>
      <c r="C65" s="17"/>
      <c r="D65" s="17"/>
      <c r="E65" s="51"/>
      <c r="F65" s="43" t="e">
        <f>#REF!</f>
        <v>#REF!</v>
      </c>
      <c r="G65" s="60">
        <v>55085</v>
      </c>
      <c r="L65" s="66"/>
    </row>
    <row r="66" spans="1:12" ht="12.75">
      <c r="A66" s="59"/>
      <c r="B66" s="46" t="s">
        <v>20</v>
      </c>
      <c r="C66" s="17"/>
      <c r="D66" s="17"/>
      <c r="E66" s="51"/>
      <c r="F66" s="43" t="e">
        <f>#REF!</f>
        <v>#REF!</v>
      </c>
      <c r="G66" s="60"/>
      <c r="L66" s="66"/>
    </row>
    <row r="67" spans="1:12" ht="12.75">
      <c r="A67" s="59"/>
      <c r="B67" s="17" t="s">
        <v>996</v>
      </c>
      <c r="C67" s="17"/>
      <c r="D67" s="17"/>
      <c r="E67" s="51"/>
      <c r="F67" s="43" t="e">
        <f>#REF!</f>
        <v>#REF!</v>
      </c>
      <c r="G67" s="60">
        <v>45505</v>
      </c>
      <c r="L67" s="66"/>
    </row>
    <row r="68" spans="1:12" ht="12.75">
      <c r="A68" s="59"/>
      <c r="B68" s="17" t="s">
        <v>171</v>
      </c>
      <c r="C68" s="17"/>
      <c r="D68" s="17"/>
      <c r="E68" s="51"/>
      <c r="F68" s="43" t="e">
        <f>#REF!</f>
        <v>#REF!</v>
      </c>
      <c r="G68" s="60">
        <v>340634</v>
      </c>
      <c r="L68" s="66"/>
    </row>
    <row r="69" spans="1:12" ht="12.75">
      <c r="A69" s="59"/>
      <c r="B69" s="17" t="s">
        <v>583</v>
      </c>
      <c r="C69" s="17"/>
      <c r="D69" s="17"/>
      <c r="E69" s="51"/>
      <c r="F69" s="43" t="e">
        <f>#REF!</f>
        <v>#REF!</v>
      </c>
      <c r="G69" s="60">
        <v>509235</v>
      </c>
      <c r="L69" s="66"/>
    </row>
    <row r="70" spans="1:12" ht="12.75">
      <c r="A70" s="17"/>
      <c r="B70" s="17" t="s">
        <v>998</v>
      </c>
      <c r="C70" s="17"/>
      <c r="D70" s="17"/>
      <c r="E70" s="51"/>
      <c r="F70" s="43" t="e">
        <f>#REF!</f>
        <v>#REF!</v>
      </c>
      <c r="G70" s="60">
        <v>119862</v>
      </c>
      <c r="L70" s="66"/>
    </row>
    <row r="71" spans="1:12" ht="12.75">
      <c r="A71" s="17"/>
      <c r="B71" s="17"/>
      <c r="C71" s="17"/>
      <c r="D71" s="17"/>
      <c r="E71" s="51"/>
      <c r="F71" s="43"/>
      <c r="G71" s="43"/>
      <c r="L71" s="66"/>
    </row>
    <row r="72" spans="1:12" ht="12.75">
      <c r="A72" s="17"/>
      <c r="B72" s="17"/>
      <c r="C72" s="61" t="s">
        <v>268</v>
      </c>
      <c r="D72" s="17"/>
      <c r="E72" s="51"/>
      <c r="F72" s="253" t="e">
        <f>SUM(F49:F70)</f>
        <v>#REF!</v>
      </c>
      <c r="G72" s="45">
        <f>SUM(G49:G70)</f>
        <v>526187485</v>
      </c>
      <c r="L72" s="66"/>
    </row>
    <row r="73" spans="1:12" ht="12.75">
      <c r="A73" s="75">
        <v>84</v>
      </c>
      <c r="B73" s="17"/>
      <c r="C73" s="17"/>
      <c r="D73" s="17"/>
      <c r="E73" s="51"/>
      <c r="F73" s="43"/>
      <c r="G73" s="43"/>
      <c r="L73" s="66"/>
    </row>
    <row r="74" spans="1:12" ht="12.75">
      <c r="A74" s="77"/>
      <c r="B74" s="21" t="s">
        <v>925</v>
      </c>
      <c r="C74" s="21"/>
      <c r="D74" s="76"/>
      <c r="E74" s="51"/>
      <c r="F74" s="43"/>
      <c r="G74" s="43"/>
      <c r="L74" s="66"/>
    </row>
    <row r="75" spans="1:12" ht="12.75">
      <c r="A75" s="59" t="s">
        <v>442</v>
      </c>
      <c r="B75" s="17"/>
      <c r="C75" s="17"/>
      <c r="D75" s="63"/>
      <c r="E75" s="51"/>
      <c r="F75" s="43" t="e">
        <f>#REF!</f>
        <v>#REF!</v>
      </c>
      <c r="G75" s="60">
        <v>43160920</v>
      </c>
      <c r="L75" s="66"/>
    </row>
    <row r="76" spans="1:12" ht="12.75">
      <c r="A76" s="59" t="s">
        <v>443</v>
      </c>
      <c r="B76" s="17"/>
      <c r="C76" s="17"/>
      <c r="D76" s="17"/>
      <c r="E76" s="51"/>
      <c r="F76" s="43" t="e">
        <f>#REF!</f>
        <v>#REF!</v>
      </c>
      <c r="G76" s="60">
        <v>743321</v>
      </c>
      <c r="L76" s="66"/>
    </row>
    <row r="77" spans="1:12" ht="12.75">
      <c r="A77" s="59" t="s">
        <v>552</v>
      </c>
      <c r="B77" s="17"/>
      <c r="C77" s="17"/>
      <c r="D77" s="17"/>
      <c r="E77" s="51"/>
      <c r="F77" s="43" t="e">
        <f>#REF!</f>
        <v>#REF!</v>
      </c>
      <c r="G77" s="60">
        <v>12358565</v>
      </c>
      <c r="L77" s="66"/>
    </row>
    <row r="78" spans="1:12" ht="12.75">
      <c r="A78" s="59" t="s">
        <v>553</v>
      </c>
      <c r="B78" s="17"/>
      <c r="C78" s="17"/>
      <c r="D78" s="17"/>
      <c r="E78" s="51"/>
      <c r="F78" s="43" t="e">
        <f>#REF!</f>
        <v>#REF!</v>
      </c>
      <c r="G78" s="60">
        <v>3192750</v>
      </c>
      <c r="L78" s="66"/>
    </row>
    <row r="79" spans="1:12" ht="12.75">
      <c r="A79" s="59" t="s">
        <v>554</v>
      </c>
      <c r="B79" s="17"/>
      <c r="C79" s="17"/>
      <c r="D79" s="17"/>
      <c r="E79" s="51"/>
      <c r="F79" s="43" t="e">
        <f>#REF!</f>
        <v>#REF!</v>
      </c>
      <c r="G79" s="60">
        <v>12466635</v>
      </c>
      <c r="L79" s="66"/>
    </row>
    <row r="80" spans="1:12" ht="12.75">
      <c r="A80" s="59" t="s">
        <v>555</v>
      </c>
      <c r="B80" s="17"/>
      <c r="C80" s="17"/>
      <c r="D80" s="17"/>
      <c r="E80" s="51"/>
      <c r="F80" s="43" t="e">
        <f>#REF!</f>
        <v>#REF!</v>
      </c>
      <c r="G80" s="60">
        <v>11939329</v>
      </c>
      <c r="L80" s="66"/>
    </row>
    <row r="81" spans="1:12" ht="12.75">
      <c r="A81" s="59" t="s">
        <v>640</v>
      </c>
      <c r="B81" s="17"/>
      <c r="C81" s="17"/>
      <c r="D81" s="17"/>
      <c r="E81" s="51"/>
      <c r="F81" s="43" t="e">
        <f>#REF!</f>
        <v>#REF!</v>
      </c>
      <c r="G81" s="60">
        <v>1837867</v>
      </c>
      <c r="L81" s="66"/>
    </row>
    <row r="82" spans="1:12" ht="12.75">
      <c r="A82" s="59" t="s">
        <v>334</v>
      </c>
      <c r="B82" s="17"/>
      <c r="C82" s="17"/>
      <c r="D82" s="17"/>
      <c r="E82" s="51"/>
      <c r="F82" s="43" t="e">
        <f>#REF!</f>
        <v>#REF!</v>
      </c>
      <c r="G82" s="60">
        <v>2200</v>
      </c>
      <c r="L82" s="66"/>
    </row>
    <row r="83" spans="1:12" ht="12.75">
      <c r="A83" s="59" t="s">
        <v>335</v>
      </c>
      <c r="B83" s="17"/>
      <c r="C83" s="17"/>
      <c r="D83" s="17"/>
      <c r="E83" s="51"/>
      <c r="F83" s="43" t="e">
        <f>#REF!</f>
        <v>#REF!</v>
      </c>
      <c r="G83" s="60">
        <v>1433069</v>
      </c>
      <c r="L83" s="66"/>
    </row>
    <row r="84" spans="1:12" ht="12.75">
      <c r="A84" s="59" t="s">
        <v>136</v>
      </c>
      <c r="B84" s="17"/>
      <c r="C84" s="17"/>
      <c r="D84" s="17"/>
      <c r="E84" s="51"/>
      <c r="F84" s="43" t="e">
        <f>#REF!</f>
        <v>#REF!</v>
      </c>
      <c r="G84" s="60">
        <v>3555663</v>
      </c>
      <c r="L84" s="66"/>
    </row>
    <row r="85" spans="1:12" ht="12.75">
      <c r="A85" s="59" t="s">
        <v>137</v>
      </c>
      <c r="B85" s="17"/>
      <c r="C85" s="17"/>
      <c r="D85" s="17"/>
      <c r="E85" s="51"/>
      <c r="F85" s="43" t="e">
        <f>#REF!</f>
        <v>#REF!</v>
      </c>
      <c r="G85" s="60">
        <v>2698262</v>
      </c>
      <c r="L85" s="66"/>
    </row>
    <row r="86" spans="1:12" ht="12.75">
      <c r="A86" s="59" t="s">
        <v>386</v>
      </c>
      <c r="B86" s="17"/>
      <c r="C86" s="17"/>
      <c r="D86" s="17"/>
      <c r="E86" s="51"/>
      <c r="F86" s="43" t="e">
        <f>#REF!</f>
        <v>#REF!</v>
      </c>
      <c r="G86" s="60">
        <v>22473567</v>
      </c>
      <c r="L86" s="66"/>
    </row>
    <row r="87" spans="1:12" ht="12.75">
      <c r="A87" s="59" t="s">
        <v>387</v>
      </c>
      <c r="B87" s="17"/>
      <c r="C87" s="17"/>
      <c r="D87" s="17"/>
      <c r="E87" s="17"/>
      <c r="F87" s="43" t="e">
        <f>#REF!</f>
        <v>#REF!</v>
      </c>
      <c r="G87" s="60">
        <v>12579</v>
      </c>
      <c r="L87" s="66"/>
    </row>
    <row r="88" spans="1:12" ht="12.75">
      <c r="A88" s="17" t="s">
        <v>851</v>
      </c>
      <c r="B88" s="17"/>
      <c r="C88" s="17"/>
      <c r="D88" s="17"/>
      <c r="E88" s="51"/>
      <c r="F88" s="43" t="e">
        <f>#REF!</f>
        <v>#REF!</v>
      </c>
      <c r="G88" s="64">
        <v>936901</v>
      </c>
      <c r="I88" s="55">
        <v>936901</v>
      </c>
      <c r="L88" s="66"/>
    </row>
    <row r="89" spans="1:12" ht="12.75">
      <c r="A89" s="78"/>
      <c r="B89" s="78"/>
      <c r="C89" s="80" t="s">
        <v>268</v>
      </c>
      <c r="D89" s="78"/>
      <c r="E89" s="79"/>
      <c r="F89" s="254" t="e">
        <f>SUM(F75:F88)</f>
        <v>#REF!</v>
      </c>
      <c r="G89" s="47">
        <f>SUM(G75:G88)</f>
        <v>116811628</v>
      </c>
      <c r="L89" s="66"/>
    </row>
    <row r="90" spans="1:12" ht="12.75">
      <c r="A90" s="17"/>
      <c r="B90" s="78"/>
      <c r="D90" s="78"/>
      <c r="E90" s="79"/>
      <c r="L90" s="66"/>
    </row>
    <row r="91" spans="1:12" ht="12.75">
      <c r="A91" s="52">
        <v>85</v>
      </c>
      <c r="B91" s="17"/>
      <c r="C91" s="17"/>
      <c r="D91" s="17"/>
      <c r="E91" s="51"/>
      <c r="F91" s="43"/>
      <c r="G91" s="43"/>
      <c r="L91" s="66"/>
    </row>
    <row r="92" spans="1:12" ht="12.75">
      <c r="A92" s="52"/>
      <c r="B92" s="21" t="s">
        <v>926</v>
      </c>
      <c r="C92" s="17"/>
      <c r="D92" s="56"/>
      <c r="E92" s="57"/>
      <c r="F92" s="42"/>
      <c r="G92" s="42"/>
      <c r="L92" s="66"/>
    </row>
    <row r="93" spans="1:12" ht="12.75">
      <c r="A93" s="59" t="s">
        <v>1063</v>
      </c>
      <c r="B93" s="21"/>
      <c r="C93" s="17"/>
      <c r="D93" s="56"/>
      <c r="E93" s="57"/>
      <c r="F93" s="43" t="e">
        <f>#REF!</f>
        <v>#REF!</v>
      </c>
      <c r="G93" s="60">
        <v>487500</v>
      </c>
      <c r="L93" s="66"/>
    </row>
    <row r="94" spans="1:12" ht="12.75">
      <c r="A94" s="59" t="s">
        <v>209</v>
      </c>
      <c r="B94" s="17"/>
      <c r="C94" s="17"/>
      <c r="D94" s="17"/>
      <c r="E94" s="51"/>
      <c r="F94" s="43" t="e">
        <f>#REF!</f>
        <v>#REF!</v>
      </c>
      <c r="G94" s="60">
        <v>0</v>
      </c>
      <c r="L94" s="66"/>
    </row>
    <row r="95" spans="1:12" ht="12.75">
      <c r="A95" s="59" t="s">
        <v>210</v>
      </c>
      <c r="B95" s="17"/>
      <c r="C95" s="17"/>
      <c r="D95" s="17"/>
      <c r="E95" s="51"/>
      <c r="F95" s="43" t="e">
        <f>#REF!</f>
        <v>#REF!</v>
      </c>
      <c r="G95" s="60">
        <v>0</v>
      </c>
      <c r="L95" s="66"/>
    </row>
    <row r="96" spans="1:12" ht="12.75">
      <c r="A96" s="59" t="s">
        <v>211</v>
      </c>
      <c r="B96" s="17"/>
      <c r="C96" s="17"/>
      <c r="D96" s="17"/>
      <c r="E96" s="51"/>
      <c r="F96" s="43" t="e">
        <f>#REF!</f>
        <v>#REF!</v>
      </c>
      <c r="G96" s="60">
        <v>74790</v>
      </c>
      <c r="L96" s="66"/>
    </row>
    <row r="97" spans="1:12" ht="12.75">
      <c r="A97" s="59" t="s">
        <v>212</v>
      </c>
      <c r="B97" s="17"/>
      <c r="C97" s="17"/>
      <c r="D97" s="17"/>
      <c r="E97" s="51"/>
      <c r="F97" s="43" t="e">
        <f>#REF!</f>
        <v>#REF!</v>
      </c>
      <c r="G97" s="60">
        <v>453410</v>
      </c>
      <c r="L97" s="66"/>
    </row>
    <row r="98" spans="1:12" ht="12.75">
      <c r="A98" s="59" t="s">
        <v>213</v>
      </c>
      <c r="B98" s="17"/>
      <c r="C98" s="17"/>
      <c r="D98" s="17"/>
      <c r="E98" s="51"/>
      <c r="F98" s="43" t="e">
        <f>#REF!</f>
        <v>#REF!</v>
      </c>
      <c r="G98" s="60">
        <v>0</v>
      </c>
      <c r="L98" s="66"/>
    </row>
    <row r="99" spans="1:12" ht="12.75">
      <c r="A99" s="59" t="s">
        <v>214</v>
      </c>
      <c r="B99" s="17"/>
      <c r="C99" s="17"/>
      <c r="D99" s="17"/>
      <c r="E99" s="51"/>
      <c r="F99" s="43" t="e">
        <f>#REF!</f>
        <v>#REF!</v>
      </c>
      <c r="G99" s="60">
        <v>34505</v>
      </c>
      <c r="L99" s="66"/>
    </row>
    <row r="100" spans="1:12" ht="12.75">
      <c r="A100" s="59" t="s">
        <v>215</v>
      </c>
      <c r="B100" s="17"/>
      <c r="C100" s="17"/>
      <c r="D100" s="17"/>
      <c r="E100" s="51"/>
      <c r="F100" s="43" t="e">
        <f>#REF!</f>
        <v>#REF!</v>
      </c>
      <c r="G100" s="60">
        <v>4372</v>
      </c>
      <c r="L100" s="66"/>
    </row>
    <row r="101" spans="1:12" ht="12.75">
      <c r="A101" s="17"/>
      <c r="B101" s="17"/>
      <c r="C101" s="17"/>
      <c r="D101" s="17"/>
      <c r="E101" s="51"/>
      <c r="F101" s="43"/>
      <c r="G101" s="43"/>
      <c r="L101" s="66"/>
    </row>
    <row r="102" spans="1:12" ht="12.75">
      <c r="A102" s="17"/>
      <c r="B102" s="17"/>
      <c r="C102" s="61" t="s">
        <v>268</v>
      </c>
      <c r="D102" s="17"/>
      <c r="E102" s="51"/>
      <c r="F102" s="45" t="e">
        <f>SUM(F93:F100)</f>
        <v>#REF!</v>
      </c>
      <c r="G102" s="45">
        <f>SUM(G93:G100)</f>
        <v>1054577</v>
      </c>
      <c r="L102" s="66"/>
    </row>
    <row r="103" spans="1:12" ht="12.75">
      <c r="A103" s="17"/>
      <c r="B103" s="17"/>
      <c r="D103" s="17"/>
      <c r="E103" s="51"/>
      <c r="L103" s="66"/>
    </row>
    <row r="104" spans="1:12" ht="12.75">
      <c r="A104" s="52">
        <v>86</v>
      </c>
      <c r="B104" s="17"/>
      <c r="C104" s="17"/>
      <c r="D104" s="17"/>
      <c r="E104" s="51"/>
      <c r="F104" s="43"/>
      <c r="G104" s="43"/>
      <c r="L104" s="66"/>
    </row>
    <row r="105" spans="1:12" ht="12.75">
      <c r="A105" s="52"/>
      <c r="B105" s="21" t="s">
        <v>771</v>
      </c>
      <c r="C105" s="17"/>
      <c r="D105" s="56"/>
      <c r="E105" s="57"/>
      <c r="F105" s="42"/>
      <c r="G105" s="42"/>
      <c r="L105" s="66"/>
    </row>
    <row r="106" spans="1:12" ht="12.75">
      <c r="A106" s="59" t="s">
        <v>216</v>
      </c>
      <c r="B106" s="21"/>
      <c r="C106" s="17"/>
      <c r="D106" s="56"/>
      <c r="E106" s="57"/>
      <c r="F106" s="43" t="e">
        <f>#REF!</f>
        <v>#REF!</v>
      </c>
      <c r="G106" s="60">
        <v>14243075</v>
      </c>
      <c r="L106" s="66"/>
    </row>
    <row r="107" spans="1:12" ht="12.75">
      <c r="A107" s="59" t="s">
        <v>832</v>
      </c>
      <c r="B107" s="17"/>
      <c r="C107" s="17"/>
      <c r="D107" s="17"/>
      <c r="E107" s="51"/>
      <c r="F107" s="43" t="e">
        <f>#REF!</f>
        <v>#REF!</v>
      </c>
      <c r="G107" s="60">
        <v>314066</v>
      </c>
      <c r="L107" s="66"/>
    </row>
    <row r="108" spans="1:12" ht="12.75">
      <c r="A108" s="59" t="s">
        <v>833</v>
      </c>
      <c r="B108" s="17"/>
      <c r="C108" s="17"/>
      <c r="D108" s="17"/>
      <c r="E108" s="51"/>
      <c r="F108" s="43" t="e">
        <f>#REF!</f>
        <v>#REF!</v>
      </c>
      <c r="G108" s="60">
        <v>228206</v>
      </c>
      <c r="L108" s="66"/>
    </row>
    <row r="109" spans="1:12" ht="12.75">
      <c r="A109" s="59" t="s">
        <v>834</v>
      </c>
      <c r="B109" s="17"/>
      <c r="C109" s="17"/>
      <c r="D109" s="17"/>
      <c r="E109" s="51"/>
      <c r="F109" s="43" t="e">
        <f>#REF!</f>
        <v>#REF!</v>
      </c>
      <c r="G109" s="60">
        <v>31803</v>
      </c>
      <c r="L109" s="66"/>
    </row>
    <row r="110" spans="1:12" ht="12.75">
      <c r="A110" s="59" t="s">
        <v>835</v>
      </c>
      <c r="B110" s="17"/>
      <c r="C110" s="17"/>
      <c r="D110" s="17"/>
      <c r="E110" s="51"/>
      <c r="F110" s="43" t="e">
        <f>#REF!</f>
        <v>#REF!</v>
      </c>
      <c r="G110" s="60">
        <v>42726</v>
      </c>
      <c r="L110" s="66"/>
    </row>
    <row r="111" spans="1:12" ht="12.75">
      <c r="A111" s="59" t="s">
        <v>239</v>
      </c>
      <c r="B111" s="17"/>
      <c r="C111" s="17"/>
      <c r="D111" s="17"/>
      <c r="E111" s="51"/>
      <c r="F111" s="43" t="e">
        <f>#REF!</f>
        <v>#REF!</v>
      </c>
      <c r="G111" s="60">
        <v>1100</v>
      </c>
      <c r="L111" s="66"/>
    </row>
    <row r="112" spans="1:12" ht="12.75">
      <c r="A112" s="59" t="s">
        <v>126</v>
      </c>
      <c r="B112" s="17"/>
      <c r="C112" s="17"/>
      <c r="D112" s="17"/>
      <c r="E112" s="51"/>
      <c r="F112" s="43" t="e">
        <f>#REF!</f>
        <v>#REF!</v>
      </c>
      <c r="G112" s="60">
        <v>1142124</v>
      </c>
      <c r="L112" s="66"/>
    </row>
    <row r="113" spans="1:12" ht="12.75">
      <c r="A113" s="59" t="e">
        <f>#REF!</f>
        <v>#REF!</v>
      </c>
      <c r="B113" s="17"/>
      <c r="C113" s="17"/>
      <c r="D113" s="17"/>
      <c r="E113" s="51"/>
      <c r="F113" s="43" t="e">
        <f>#REF!</f>
        <v>#REF!</v>
      </c>
      <c r="G113" s="60">
        <v>0</v>
      </c>
      <c r="L113" s="66"/>
    </row>
    <row r="114" spans="1:12" ht="12.75">
      <c r="A114" s="59" t="s">
        <v>127</v>
      </c>
      <c r="B114" s="17"/>
      <c r="C114" s="17"/>
      <c r="D114" s="17"/>
      <c r="E114" s="51"/>
      <c r="F114" s="43" t="e">
        <f>#REF!</f>
        <v>#REF!</v>
      </c>
      <c r="G114" s="60">
        <v>240212</v>
      </c>
      <c r="L114" s="66"/>
    </row>
    <row r="115" spans="1:12" ht="12.75">
      <c r="A115" s="17"/>
      <c r="B115" s="17"/>
      <c r="C115" s="17"/>
      <c r="D115" s="17"/>
      <c r="E115" s="51"/>
      <c r="F115" s="43"/>
      <c r="G115" s="43"/>
      <c r="L115" s="66"/>
    </row>
    <row r="116" spans="1:12" ht="12.75">
      <c r="A116" s="17"/>
      <c r="B116" s="17"/>
      <c r="C116" s="61" t="s">
        <v>268</v>
      </c>
      <c r="D116" s="17"/>
      <c r="E116" s="51"/>
      <c r="F116" s="253" t="e">
        <f>SUM(F106:F114)</f>
        <v>#REF!</v>
      </c>
      <c r="G116" s="45">
        <f>SUM(G106:G114)</f>
        <v>16243312</v>
      </c>
      <c r="L116" s="66"/>
    </row>
    <row r="117" spans="1:12" ht="12.75">
      <c r="A117" s="17"/>
      <c r="B117" s="17"/>
      <c r="D117" s="17"/>
      <c r="E117" s="51"/>
      <c r="L117" s="66"/>
    </row>
    <row r="118" spans="1:12" ht="12.75">
      <c r="A118" s="52">
        <v>87</v>
      </c>
      <c r="B118" s="17"/>
      <c r="C118" s="17"/>
      <c r="D118" s="17"/>
      <c r="E118" s="51"/>
      <c r="F118" s="43"/>
      <c r="G118" s="43"/>
      <c r="L118" s="66"/>
    </row>
    <row r="119" spans="1:12" ht="12.75">
      <c r="A119" s="52"/>
      <c r="B119" s="21" t="s">
        <v>489</v>
      </c>
      <c r="C119" s="17"/>
      <c r="D119" s="56"/>
      <c r="E119" s="57"/>
      <c r="F119" s="42"/>
      <c r="G119" s="42"/>
      <c r="L119" s="66"/>
    </row>
    <row r="120" spans="1:12" ht="12.75">
      <c r="A120" s="59" t="s">
        <v>28</v>
      </c>
      <c r="B120" s="21"/>
      <c r="C120" s="17"/>
      <c r="D120" s="56"/>
      <c r="E120" s="57"/>
      <c r="F120" s="43" t="e">
        <f>#REF!</f>
        <v>#REF!</v>
      </c>
      <c r="G120" s="60">
        <v>0</v>
      </c>
      <c r="L120" s="66"/>
    </row>
    <row r="121" spans="1:12" ht="12.75">
      <c r="A121" s="59" t="s">
        <v>719</v>
      </c>
      <c r="B121" s="17"/>
      <c r="C121" s="17"/>
      <c r="D121" s="17"/>
      <c r="E121" s="51"/>
      <c r="F121" s="43">
        <v>0</v>
      </c>
      <c r="G121" s="60">
        <v>0</v>
      </c>
      <c r="L121" s="66"/>
    </row>
    <row r="122" spans="1:12" ht="12.75">
      <c r="A122" s="59" t="s">
        <v>29</v>
      </c>
      <c r="B122" s="17"/>
      <c r="C122" s="17"/>
      <c r="D122" s="17"/>
      <c r="E122" s="51"/>
      <c r="F122" s="43" t="e">
        <f>#REF!</f>
        <v>#REF!</v>
      </c>
      <c r="G122" s="60">
        <v>0</v>
      </c>
      <c r="L122" s="66"/>
    </row>
    <row r="123" spans="1:12" ht="12.75">
      <c r="A123" s="17"/>
      <c r="B123" s="17"/>
      <c r="C123" s="17"/>
      <c r="D123" s="17"/>
      <c r="E123" s="51"/>
      <c r="F123" s="43"/>
      <c r="G123" s="43"/>
      <c r="L123" s="66"/>
    </row>
    <row r="124" spans="1:12" ht="12.75">
      <c r="A124" s="17"/>
      <c r="B124" s="17"/>
      <c r="C124" s="61" t="s">
        <v>268</v>
      </c>
      <c r="D124" s="17"/>
      <c r="E124" s="51"/>
      <c r="F124" s="45" t="e">
        <f>SUM(F120:F122)</f>
        <v>#REF!</v>
      </c>
      <c r="G124" s="45">
        <f>SUM(G120:G122)</f>
        <v>0</v>
      </c>
      <c r="L124" s="66"/>
    </row>
    <row r="125" spans="1:12" ht="12.75">
      <c r="A125" s="17"/>
      <c r="B125" s="17"/>
      <c r="D125" s="17"/>
      <c r="E125" s="51"/>
      <c r="L125" s="66"/>
    </row>
    <row r="126" spans="1:12" ht="12.75">
      <c r="A126" s="52">
        <v>89</v>
      </c>
      <c r="B126" s="17"/>
      <c r="C126" s="17"/>
      <c r="D126" s="17"/>
      <c r="E126" s="51"/>
      <c r="F126" s="43"/>
      <c r="G126" s="43"/>
      <c r="L126" s="66"/>
    </row>
    <row r="127" spans="1:12" ht="12.75">
      <c r="A127" s="52"/>
      <c r="B127" s="21" t="s">
        <v>706</v>
      </c>
      <c r="C127" s="17"/>
      <c r="D127" s="56"/>
      <c r="E127" s="57"/>
      <c r="F127" s="42"/>
      <c r="G127" s="42"/>
      <c r="L127" s="66"/>
    </row>
    <row r="128" spans="1:12" ht="12.75">
      <c r="A128" s="59" t="s">
        <v>30</v>
      </c>
      <c r="B128" s="21"/>
      <c r="C128" s="17"/>
      <c r="D128" s="56"/>
      <c r="E128" s="57"/>
      <c r="F128" s="43" t="e">
        <f>#REF!</f>
        <v>#REF!</v>
      </c>
      <c r="G128" s="60">
        <v>361184</v>
      </c>
      <c r="L128" s="66"/>
    </row>
    <row r="129" spans="1:12" ht="12.75">
      <c r="A129" s="59" t="s">
        <v>31</v>
      </c>
      <c r="B129" s="17"/>
      <c r="C129" s="17"/>
      <c r="D129" s="17"/>
      <c r="E129" s="51"/>
      <c r="F129" s="43" t="e">
        <f>#REF!</f>
        <v>#REF!</v>
      </c>
      <c r="G129" s="60">
        <v>1172003</v>
      </c>
      <c r="L129" s="66"/>
    </row>
    <row r="130" spans="1:12" ht="12.75">
      <c r="A130" s="59" t="s">
        <v>936</v>
      </c>
      <c r="B130" s="17"/>
      <c r="C130" s="17"/>
      <c r="D130" s="17"/>
      <c r="E130" s="51"/>
      <c r="F130" s="43" t="e">
        <f>#REF!</f>
        <v>#REF!</v>
      </c>
      <c r="G130" s="60">
        <v>0</v>
      </c>
      <c r="L130" s="66"/>
    </row>
    <row r="131" spans="1:12" ht="12.75">
      <c r="A131" s="59" t="s">
        <v>32</v>
      </c>
      <c r="B131" s="17"/>
      <c r="C131" s="17"/>
      <c r="D131" s="17"/>
      <c r="E131" s="51"/>
      <c r="F131" s="43" t="e">
        <f>#REF!</f>
        <v>#REF!</v>
      </c>
      <c r="G131" s="60">
        <v>500000</v>
      </c>
      <c r="L131" s="66"/>
    </row>
    <row r="132" spans="1:12" ht="12.75">
      <c r="A132" s="59" t="s">
        <v>322</v>
      </c>
      <c r="B132" s="17"/>
      <c r="C132" s="17"/>
      <c r="D132" s="17"/>
      <c r="E132" s="51"/>
      <c r="F132" s="43" t="e">
        <f>#REF!</f>
        <v>#REF!</v>
      </c>
      <c r="G132" s="60">
        <v>0</v>
      </c>
      <c r="L132" s="66"/>
    </row>
    <row r="133" spans="1:12" ht="12.75">
      <c r="A133" s="59" t="s">
        <v>323</v>
      </c>
      <c r="B133" s="17"/>
      <c r="C133" s="17"/>
      <c r="D133" s="17"/>
      <c r="E133" s="51"/>
      <c r="F133" s="43" t="e">
        <f>#REF!</f>
        <v>#REF!</v>
      </c>
      <c r="G133" s="60">
        <v>0</v>
      </c>
      <c r="L133" s="66"/>
    </row>
    <row r="134" spans="1:12" ht="12.75">
      <c r="A134" s="59" t="s">
        <v>48</v>
      </c>
      <c r="B134" s="17"/>
      <c r="C134" s="17"/>
      <c r="D134" s="17"/>
      <c r="E134" s="51"/>
      <c r="F134" s="43" t="e">
        <f>#REF!</f>
        <v>#REF!</v>
      </c>
      <c r="G134" s="60">
        <v>0</v>
      </c>
      <c r="L134" s="66"/>
    </row>
    <row r="135" spans="1:12" ht="12.75">
      <c r="A135" s="59" t="s">
        <v>324</v>
      </c>
      <c r="B135" s="17"/>
      <c r="C135" s="17"/>
      <c r="D135" s="17"/>
      <c r="E135" s="51"/>
      <c r="F135" s="43" t="e">
        <f>#REF!</f>
        <v>#REF!</v>
      </c>
      <c r="G135" s="60">
        <v>1349755</v>
      </c>
      <c r="L135" s="66"/>
    </row>
    <row r="136" spans="1:12" ht="12.75">
      <c r="A136" s="17"/>
      <c r="B136" s="17"/>
      <c r="C136" s="17"/>
      <c r="D136" s="17"/>
      <c r="E136" s="51"/>
      <c r="F136" s="43"/>
      <c r="G136" s="43"/>
      <c r="L136" s="66"/>
    </row>
    <row r="137" spans="1:12" ht="12.75">
      <c r="A137" s="17"/>
      <c r="B137" s="17"/>
      <c r="C137" s="61" t="s">
        <v>268</v>
      </c>
      <c r="D137" s="17"/>
      <c r="E137" s="51"/>
      <c r="F137" s="253" t="e">
        <f>SUM(F128:F135)</f>
        <v>#REF!</v>
      </c>
      <c r="G137" s="45">
        <f>SUM(G128:G135)</f>
        <v>3382942</v>
      </c>
      <c r="L137" s="66"/>
    </row>
    <row r="138" spans="1:12" ht="12.75">
      <c r="A138" s="17"/>
      <c r="B138" s="17"/>
      <c r="D138" s="17"/>
      <c r="E138" s="51"/>
      <c r="L138" s="66"/>
    </row>
    <row r="139" spans="1:12" ht="12.75">
      <c r="A139" s="52">
        <v>89.5</v>
      </c>
      <c r="B139" s="17"/>
      <c r="C139" s="17"/>
      <c r="D139" s="17"/>
      <c r="E139" s="51"/>
      <c r="F139" s="43"/>
      <c r="G139" s="43"/>
      <c r="L139" s="66"/>
    </row>
    <row r="140" spans="1:12" ht="12.75">
      <c r="A140" s="52"/>
      <c r="B140" s="21" t="s">
        <v>490</v>
      </c>
      <c r="C140" s="17"/>
      <c r="D140" s="56"/>
      <c r="E140" s="57"/>
      <c r="F140" s="42"/>
      <c r="G140" s="42"/>
      <c r="L140" s="66"/>
    </row>
    <row r="141" spans="1:12" ht="12.75">
      <c r="A141" s="59" t="s">
        <v>325</v>
      </c>
      <c r="B141" s="21"/>
      <c r="C141" s="17"/>
      <c r="D141" s="56"/>
      <c r="E141" s="57"/>
      <c r="F141" s="43" t="e">
        <f>#REF!</f>
        <v>#REF!</v>
      </c>
      <c r="G141" s="60">
        <v>4601208</v>
      </c>
      <c r="L141" s="66"/>
    </row>
    <row r="142" spans="1:12" ht="12.75">
      <c r="A142" s="59" t="s">
        <v>326</v>
      </c>
      <c r="B142" s="17"/>
      <c r="C142" s="17"/>
      <c r="D142" s="17"/>
      <c r="E142" s="51"/>
      <c r="F142" s="43" t="e">
        <f>#REF!</f>
        <v>#REF!</v>
      </c>
      <c r="G142" s="60">
        <v>259901</v>
      </c>
      <c r="L142" s="66"/>
    </row>
    <row r="143" spans="1:12" ht="12.75">
      <c r="A143" s="59" t="s">
        <v>516</v>
      </c>
      <c r="B143" s="17"/>
      <c r="C143" s="17"/>
      <c r="D143" s="17"/>
      <c r="E143" s="51"/>
      <c r="F143" s="43" t="e">
        <f>#REF!</f>
        <v>#REF!</v>
      </c>
      <c r="G143" s="60">
        <v>866936</v>
      </c>
      <c r="L143" s="66"/>
    </row>
    <row r="144" spans="1:12" ht="12.75">
      <c r="A144" s="59" t="s">
        <v>877</v>
      </c>
      <c r="B144" s="17"/>
      <c r="C144" s="17"/>
      <c r="D144" s="17"/>
      <c r="E144" s="51"/>
      <c r="F144" s="43" t="e">
        <f>#REF!</f>
        <v>#REF!</v>
      </c>
      <c r="G144" s="60">
        <v>340754</v>
      </c>
      <c r="L144" s="66"/>
    </row>
    <row r="145" spans="1:12" ht="12.75">
      <c r="A145" s="59" t="s">
        <v>192</v>
      </c>
      <c r="B145" s="17"/>
      <c r="C145" s="17"/>
      <c r="D145" s="17"/>
      <c r="E145" s="51"/>
      <c r="F145" s="43" t="e">
        <f>#REF!</f>
        <v>#REF!</v>
      </c>
      <c r="G145" s="60">
        <v>2028223</v>
      </c>
      <c r="L145" s="66"/>
    </row>
    <row r="146" spans="1:12" ht="12.75">
      <c r="A146" s="59" t="s">
        <v>886</v>
      </c>
      <c r="B146" s="17"/>
      <c r="C146" s="17"/>
      <c r="D146" s="17"/>
      <c r="E146" s="51"/>
      <c r="F146" s="43" t="e">
        <f>#REF!</f>
        <v>#REF!</v>
      </c>
      <c r="G146" s="60">
        <v>0</v>
      </c>
      <c r="L146" s="66"/>
    </row>
    <row r="147" spans="1:12" ht="12.75">
      <c r="A147" s="59" t="s">
        <v>887</v>
      </c>
      <c r="B147" s="17"/>
      <c r="C147" s="17"/>
      <c r="D147" s="17"/>
      <c r="E147" s="51"/>
      <c r="F147" s="43" t="e">
        <f>#REF!</f>
        <v>#REF!</v>
      </c>
      <c r="G147" s="60">
        <v>1176580</v>
      </c>
      <c r="L147" s="66"/>
    </row>
    <row r="148" spans="1:12" ht="12.75">
      <c r="A148" s="59" t="s">
        <v>888</v>
      </c>
      <c r="B148" s="17"/>
      <c r="C148" s="17"/>
      <c r="D148" s="17"/>
      <c r="E148" s="51"/>
      <c r="F148" s="43" t="e">
        <f>#REF!</f>
        <v>#REF!</v>
      </c>
      <c r="G148" s="60">
        <v>4654542</v>
      </c>
      <c r="L148" s="66"/>
    </row>
    <row r="149" spans="1:12" ht="12.75">
      <c r="A149" s="59" t="s">
        <v>545</v>
      </c>
      <c r="B149" s="17"/>
      <c r="C149" s="17"/>
      <c r="D149" s="17"/>
      <c r="E149" s="51"/>
      <c r="F149" s="43" t="e">
        <f>#REF!</f>
        <v>#REF!</v>
      </c>
      <c r="G149" s="60">
        <v>0</v>
      </c>
      <c r="L149" s="66"/>
    </row>
    <row r="150" spans="1:12" ht="12.75">
      <c r="A150" s="59" t="s">
        <v>1070</v>
      </c>
      <c r="B150" s="17"/>
      <c r="C150" s="17"/>
      <c r="D150" s="17"/>
      <c r="E150" s="51"/>
      <c r="F150" s="43" t="e">
        <f>#REF!</f>
        <v>#REF!</v>
      </c>
      <c r="G150" s="60">
        <v>0</v>
      </c>
      <c r="L150" s="66"/>
    </row>
    <row r="151" spans="1:12" ht="12.75">
      <c r="A151" s="17"/>
      <c r="B151" s="17"/>
      <c r="C151" s="17"/>
      <c r="D151" s="17"/>
      <c r="E151" s="51"/>
      <c r="F151" s="43"/>
      <c r="G151" s="43"/>
      <c r="L151" s="66"/>
    </row>
    <row r="152" spans="1:12" ht="12.75">
      <c r="A152" s="17"/>
      <c r="B152" s="17"/>
      <c r="C152" s="61" t="s">
        <v>268</v>
      </c>
      <c r="D152" s="17"/>
      <c r="E152" s="51"/>
      <c r="F152" s="45" t="e">
        <f>SUM(F141:F150)</f>
        <v>#REF!</v>
      </c>
      <c r="G152" s="45">
        <f>SUM(G141:G150)</f>
        <v>13928144</v>
      </c>
      <c r="L152" s="66"/>
    </row>
    <row r="153" spans="1:12" ht="12.75">
      <c r="A153" s="17"/>
      <c r="B153" s="17"/>
      <c r="D153" s="17"/>
      <c r="E153" s="51"/>
      <c r="L153" s="66"/>
    </row>
    <row r="154" spans="1:12" ht="12.75">
      <c r="A154" s="52">
        <v>73</v>
      </c>
      <c r="B154" s="17"/>
      <c r="C154" s="61"/>
      <c r="D154" s="17"/>
      <c r="E154" s="51"/>
      <c r="F154" s="43"/>
      <c r="G154" s="62"/>
      <c r="L154" s="66"/>
    </row>
    <row r="155" spans="1:12" ht="12.75">
      <c r="A155" s="52"/>
      <c r="B155" s="53" t="s">
        <v>988</v>
      </c>
      <c r="C155" s="17"/>
      <c r="D155" s="56"/>
      <c r="E155" s="57"/>
      <c r="F155" s="42"/>
      <c r="G155" s="42"/>
      <c r="L155" s="66"/>
    </row>
    <row r="156" spans="1:12" ht="12.75">
      <c r="A156" s="59" t="s">
        <v>607</v>
      </c>
      <c r="B156" s="53"/>
      <c r="C156" s="17"/>
      <c r="D156" s="56"/>
      <c r="E156" s="57"/>
      <c r="F156" s="43" t="e">
        <f>#REF!</f>
        <v>#REF!</v>
      </c>
      <c r="G156" s="60">
        <v>14635580</v>
      </c>
      <c r="L156" s="66"/>
    </row>
    <row r="157" spans="1:12" ht="12.75">
      <c r="A157" s="59" t="s">
        <v>660</v>
      </c>
      <c r="B157" s="17"/>
      <c r="C157" s="17"/>
      <c r="D157" s="17"/>
      <c r="E157" s="51"/>
      <c r="F157" s="43" t="e">
        <f>#REF!</f>
        <v>#REF!</v>
      </c>
      <c r="G157" s="60">
        <v>954241</v>
      </c>
      <c r="L157" s="66"/>
    </row>
    <row r="158" spans="1:12" ht="12.75">
      <c r="A158" s="59" t="s">
        <v>860</v>
      </c>
      <c r="B158" s="17"/>
      <c r="C158" s="17"/>
      <c r="D158" s="17"/>
      <c r="E158" s="51"/>
      <c r="F158" s="43" t="e">
        <f>#REF!</f>
        <v>#REF!</v>
      </c>
      <c r="G158" s="60">
        <v>93185</v>
      </c>
      <c r="L158" s="66"/>
    </row>
    <row r="159" spans="1:12" ht="12.75">
      <c r="A159" s="59" t="s">
        <v>98</v>
      </c>
      <c r="B159" s="17"/>
      <c r="C159" s="17"/>
      <c r="D159" s="17"/>
      <c r="E159" s="51"/>
      <c r="F159" s="43" t="e">
        <f>#REF!</f>
        <v>#REF!</v>
      </c>
      <c r="G159" s="60">
        <v>0</v>
      </c>
      <c r="L159" s="66"/>
    </row>
    <row r="160" spans="1:12" ht="12.75">
      <c r="A160" s="59"/>
      <c r="B160" s="17"/>
      <c r="C160" s="17"/>
      <c r="D160" s="17"/>
      <c r="E160" s="51"/>
      <c r="F160" s="43"/>
      <c r="G160" s="60"/>
      <c r="L160" s="66"/>
    </row>
    <row r="161" spans="1:12" ht="12.75">
      <c r="A161" s="59"/>
      <c r="B161" s="17"/>
      <c r="C161" s="61" t="s">
        <v>268</v>
      </c>
      <c r="D161" s="17"/>
      <c r="E161" s="51"/>
      <c r="F161" s="45" t="e">
        <f>SUM(F156:F159)</f>
        <v>#REF!</v>
      </c>
      <c r="G161" s="45">
        <f>SUM(G156:G159)</f>
        <v>15683006</v>
      </c>
      <c r="L161" s="66"/>
    </row>
    <row r="162" spans="1:12" ht="12.75">
      <c r="A162" s="49"/>
      <c r="B162" s="17"/>
      <c r="D162" s="17"/>
      <c r="E162" s="51"/>
      <c r="L162" s="66"/>
    </row>
    <row r="163" spans="1:12" ht="12.75">
      <c r="A163" s="17"/>
      <c r="B163" s="17"/>
      <c r="C163" s="61"/>
      <c r="D163" s="17"/>
      <c r="E163" s="51"/>
      <c r="F163" s="252"/>
      <c r="G163" s="62"/>
      <c r="L163" s="66"/>
    </row>
    <row r="164" spans="1:12" ht="12.75">
      <c r="A164" s="21"/>
      <c r="B164" s="16" t="s">
        <v>1077</v>
      </c>
      <c r="C164" s="17"/>
      <c r="D164" s="17"/>
      <c r="E164" s="17"/>
      <c r="F164" s="43"/>
      <c r="G164" s="43"/>
      <c r="L164" s="66"/>
    </row>
    <row r="165" spans="1:12" ht="12.75">
      <c r="A165" s="21"/>
      <c r="B165" s="17"/>
      <c r="C165" s="17"/>
      <c r="D165" s="17"/>
      <c r="E165" s="17"/>
      <c r="F165" s="43"/>
      <c r="G165" s="43"/>
      <c r="L165" s="66"/>
    </row>
    <row r="166" spans="1:12" ht="12.75">
      <c r="A166" s="17" t="s">
        <v>1080</v>
      </c>
      <c r="B166" s="17"/>
      <c r="C166" s="17"/>
      <c r="D166" s="17"/>
      <c r="E166" s="17"/>
      <c r="F166" s="82" t="e">
        <f>#REF!</f>
        <v>#REF!</v>
      </c>
      <c r="L166" s="66"/>
    </row>
    <row r="167" spans="1:12" ht="12.75">
      <c r="A167" s="21"/>
      <c r="B167" s="17"/>
      <c r="C167" s="17"/>
      <c r="D167" s="17"/>
      <c r="E167" s="17"/>
      <c r="F167" s="43"/>
      <c r="G167" s="43"/>
      <c r="L167" s="66"/>
    </row>
    <row r="168" spans="1:12" ht="12.75">
      <c r="A168" s="21"/>
      <c r="B168" s="17"/>
      <c r="C168" s="21" t="s">
        <v>268</v>
      </c>
      <c r="D168" s="17"/>
      <c r="E168" s="17"/>
      <c r="F168" s="47">
        <v>9470967.56</v>
      </c>
      <c r="G168" s="43"/>
      <c r="L168" s="66"/>
    </row>
    <row r="169" spans="1:12" ht="12.75">
      <c r="A169" s="21"/>
      <c r="B169" s="17"/>
      <c r="C169" s="17"/>
      <c r="D169" s="17"/>
      <c r="E169" s="17"/>
      <c r="F169" s="43"/>
      <c r="G169" s="43"/>
      <c r="L169" s="66"/>
    </row>
    <row r="170" spans="1:12" ht="12.75">
      <c r="A170" s="21"/>
      <c r="B170" s="17"/>
      <c r="C170" s="17"/>
      <c r="D170" s="17"/>
      <c r="E170" s="17"/>
      <c r="F170" s="43"/>
      <c r="G170" s="43"/>
      <c r="L170" s="66"/>
    </row>
    <row r="171" spans="1:12" ht="14.25">
      <c r="A171" s="83" t="s">
        <v>1081</v>
      </c>
      <c r="B171" s="17"/>
      <c r="C171" s="17"/>
      <c r="D171" s="17"/>
      <c r="E171" s="17"/>
      <c r="F171" s="43"/>
      <c r="G171" s="43"/>
      <c r="L171" s="66"/>
    </row>
    <row r="172" spans="1:12" ht="12.75">
      <c r="A172" s="21"/>
      <c r="B172" s="17"/>
      <c r="C172" s="17"/>
      <c r="D172" s="17"/>
      <c r="E172" s="17"/>
      <c r="F172" s="43"/>
      <c r="G172" s="43"/>
      <c r="L172" s="66"/>
    </row>
    <row r="173" spans="1:12" ht="12.75">
      <c r="A173" s="17" t="s">
        <v>1082</v>
      </c>
      <c r="B173" s="17"/>
      <c r="C173" s="17"/>
      <c r="D173" s="17"/>
      <c r="E173" s="17"/>
      <c r="F173" s="39" t="e">
        <f>#REF!</f>
        <v>#REF!</v>
      </c>
      <c r="G173" s="43"/>
      <c r="L173" s="66"/>
    </row>
    <row r="174" spans="1:12" ht="12.75">
      <c r="A174" s="21"/>
      <c r="B174" s="17"/>
      <c r="C174" s="17"/>
      <c r="D174" s="17"/>
      <c r="E174" s="17"/>
      <c r="F174" s="43"/>
      <c r="G174" s="43"/>
      <c r="L174" s="66"/>
    </row>
    <row r="175" spans="1:12" ht="12.75">
      <c r="A175" s="21"/>
      <c r="B175" s="17"/>
      <c r="C175" s="21" t="s">
        <v>268</v>
      </c>
      <c r="D175" s="17"/>
      <c r="E175" s="17"/>
      <c r="F175" s="47" t="e">
        <f>+F173</f>
        <v>#REF!</v>
      </c>
      <c r="G175" s="43"/>
      <c r="L175" s="66"/>
    </row>
    <row r="176" spans="1:12" ht="12.75">
      <c r="A176" s="21"/>
      <c r="B176" s="17"/>
      <c r="C176" s="17"/>
      <c r="D176" s="17"/>
      <c r="E176" s="17"/>
      <c r="F176" s="43"/>
      <c r="G176" s="43"/>
      <c r="L176" s="66"/>
    </row>
    <row r="177" spans="1:12" ht="12.75">
      <c r="A177" s="84" t="s">
        <v>0</v>
      </c>
      <c r="B177" s="17"/>
      <c r="C177" s="17"/>
      <c r="D177" s="50"/>
      <c r="E177" s="17"/>
      <c r="F177" s="43"/>
      <c r="G177" s="43"/>
      <c r="L177" s="66"/>
    </row>
    <row r="178" spans="1:12" ht="12.75">
      <c r="A178" s="21"/>
      <c r="B178" s="17"/>
      <c r="C178" s="17"/>
      <c r="D178" s="17"/>
      <c r="E178" s="17"/>
      <c r="F178" s="43"/>
      <c r="G178" s="43"/>
      <c r="L178" s="66"/>
    </row>
    <row r="179" spans="1:12" ht="12.75">
      <c r="A179" s="17" t="s">
        <v>1083</v>
      </c>
      <c r="B179" s="17"/>
      <c r="C179" s="17"/>
      <c r="D179" s="17"/>
      <c r="E179" s="17"/>
      <c r="F179" s="43">
        <v>0</v>
      </c>
      <c r="G179" s="43"/>
      <c r="L179" s="66"/>
    </row>
    <row r="180" spans="1:12" ht="12.75">
      <c r="A180" s="21"/>
      <c r="B180" s="17"/>
      <c r="C180" s="17"/>
      <c r="D180" s="17"/>
      <c r="E180" s="17"/>
      <c r="F180" s="43"/>
      <c r="G180" s="43"/>
      <c r="L180" s="66"/>
    </row>
    <row r="181" spans="1:12" ht="12.75">
      <c r="A181" s="21"/>
      <c r="B181" s="17"/>
      <c r="C181" s="21" t="s">
        <v>268</v>
      </c>
      <c r="D181" s="17"/>
      <c r="E181" s="17"/>
      <c r="F181" s="47">
        <f>+F179</f>
        <v>0</v>
      </c>
      <c r="G181" s="43"/>
      <c r="L181" s="66"/>
    </row>
    <row r="182" spans="1:12" ht="12.75">
      <c r="A182" s="21"/>
      <c r="B182" s="17"/>
      <c r="C182" s="17"/>
      <c r="D182" s="17"/>
      <c r="E182" s="17"/>
      <c r="F182" s="43"/>
      <c r="G182" s="43"/>
      <c r="L182" s="66"/>
    </row>
    <row r="183" spans="1:12" ht="12.75">
      <c r="A183" s="21"/>
      <c r="B183" s="17"/>
      <c r="C183" s="17"/>
      <c r="D183" s="17"/>
      <c r="E183" s="17"/>
      <c r="F183" s="43"/>
      <c r="G183" s="43"/>
      <c r="L183" s="66"/>
    </row>
    <row r="184" spans="1:12" ht="12.75">
      <c r="A184" s="21" t="s">
        <v>850</v>
      </c>
      <c r="B184" s="17"/>
      <c r="C184" s="17"/>
      <c r="D184" s="81" t="s">
        <v>595</v>
      </c>
      <c r="E184" s="17"/>
      <c r="F184" s="48" t="e">
        <f>F14+F20+F31+F44+F72+F89+F102+F116+F137+F152+F161+F163+F168+F175+F181</f>
        <v>#REF!</v>
      </c>
      <c r="G184" s="48">
        <f>G14+G20+G31+G44+G72+G89+G102+G116+G137+G152+G161+G163+G168+G175+G181</f>
        <v>705657616</v>
      </c>
      <c r="L184" s="66"/>
    </row>
    <row r="185" spans="1:12" ht="12.75">
      <c r="A185" s="17"/>
      <c r="B185" s="17"/>
      <c r="C185" s="17"/>
      <c r="D185" s="81"/>
      <c r="E185" s="17"/>
      <c r="F185" s="45"/>
      <c r="G185" s="43"/>
      <c r="L185" s="66"/>
    </row>
  </sheetData>
  <printOptions/>
  <pageMargins left="1.05" right="0.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5"/>
  <sheetViews>
    <sheetView workbookViewId="0" topLeftCell="A202">
      <selection activeCell="A1" sqref="A1:F223"/>
    </sheetView>
  </sheetViews>
  <sheetFormatPr defaultColWidth="9.140625" defaultRowHeight="12.75"/>
  <cols>
    <col min="1" max="1" width="12.7109375" style="208" customWidth="1"/>
    <col min="2" max="2" width="9.140625" style="208" customWidth="1"/>
    <col min="3" max="3" width="62.8515625" style="208" customWidth="1"/>
    <col min="4" max="4" width="19.57421875" style="208" customWidth="1"/>
    <col min="5" max="5" width="21.00390625" style="208" customWidth="1"/>
    <col min="6" max="6" width="21.57421875" style="208" customWidth="1"/>
    <col min="7" max="7" width="15.421875" style="208" customWidth="1"/>
    <col min="8" max="8" width="16.00390625" style="208" customWidth="1"/>
    <col min="9" max="9" width="15.57421875" style="208" customWidth="1"/>
    <col min="10" max="10" width="18.7109375" style="208" customWidth="1"/>
    <col min="11" max="12" width="9.140625" style="208" customWidth="1"/>
    <col min="13" max="13" width="13.57421875" style="208" bestFit="1" customWidth="1"/>
    <col min="14" max="16384" width="9.140625" style="208" customWidth="1"/>
  </cols>
  <sheetData>
    <row r="1" spans="1:9" ht="12.75">
      <c r="A1" s="210" t="s">
        <v>1265</v>
      </c>
      <c r="C1" s="209"/>
      <c r="D1" s="207"/>
      <c r="E1" s="207" t="s">
        <v>595</v>
      </c>
      <c r="F1" s="210" t="s">
        <v>1260</v>
      </c>
      <c r="G1" s="207"/>
      <c r="H1" s="210" t="s">
        <v>595</v>
      </c>
      <c r="I1" s="210" t="s">
        <v>595</v>
      </c>
    </row>
    <row r="2" spans="1:9" ht="12.75">
      <c r="A2" s="207" t="s">
        <v>595</v>
      </c>
      <c r="C2" s="209" t="s">
        <v>595</v>
      </c>
      <c r="D2" s="207"/>
      <c r="E2" s="207"/>
      <c r="F2" s="207"/>
      <c r="G2" s="207"/>
      <c r="H2" s="210"/>
      <c r="I2" s="210"/>
    </row>
    <row r="3" spans="1:10" ht="12.75">
      <c r="A3" s="207"/>
      <c r="C3" s="207"/>
      <c r="D3" s="211" t="s">
        <v>591</v>
      </c>
      <c r="E3" s="212" t="s">
        <v>69</v>
      </c>
      <c r="G3" s="211" t="s">
        <v>592</v>
      </c>
      <c r="H3" s="213" t="s">
        <v>563</v>
      </c>
      <c r="J3" s="208" t="s">
        <v>595</v>
      </c>
    </row>
    <row r="4" spans="1:16" ht="12.75">
      <c r="A4" s="214" t="s">
        <v>595</v>
      </c>
      <c r="B4" s="210" t="s">
        <v>550</v>
      </c>
      <c r="F4" s="213" t="s">
        <v>595</v>
      </c>
      <c r="K4" s="209" t="s">
        <v>595</v>
      </c>
      <c r="O4" s="208" t="s">
        <v>595</v>
      </c>
      <c r="P4" s="208" t="s">
        <v>595</v>
      </c>
    </row>
    <row r="5" spans="4:10" ht="12.75">
      <c r="D5" s="213" t="s">
        <v>204</v>
      </c>
      <c r="E5" s="215" t="s">
        <v>358</v>
      </c>
      <c r="F5" s="215" t="s">
        <v>1011</v>
      </c>
      <c r="G5" s="213" t="s">
        <v>204</v>
      </c>
      <c r="H5" s="215" t="s">
        <v>358</v>
      </c>
      <c r="I5" s="215" t="s">
        <v>1011</v>
      </c>
      <c r="J5" s="213"/>
    </row>
    <row r="6" spans="1:8" ht="12.75">
      <c r="A6" s="207"/>
      <c r="C6" s="207"/>
      <c r="D6" s="207"/>
      <c r="E6" s="213" t="s">
        <v>359</v>
      </c>
      <c r="G6" s="207"/>
      <c r="H6" s="213" t="s">
        <v>359</v>
      </c>
    </row>
    <row r="7" spans="1:8" ht="12.75">
      <c r="A7" s="207"/>
      <c r="C7" s="207"/>
      <c r="D7" s="207"/>
      <c r="E7" s="213"/>
      <c r="G7" s="207"/>
      <c r="H7" s="213"/>
    </row>
    <row r="8" spans="1:15" ht="12.75">
      <c r="A8" s="207">
        <v>51</v>
      </c>
      <c r="C8" s="207" t="s">
        <v>524</v>
      </c>
      <c r="D8" s="207"/>
      <c r="E8" s="207"/>
      <c r="F8" s="207"/>
      <c r="G8" s="207"/>
      <c r="H8" s="216"/>
      <c r="O8" s="216"/>
    </row>
    <row r="9" spans="1:15" ht="12.75">
      <c r="A9" s="217" t="s">
        <v>525</v>
      </c>
      <c r="D9" s="218" t="e">
        <f>#REF!</f>
        <v>#REF!</v>
      </c>
      <c r="E9" s="218" t="e">
        <f>#REF!</f>
        <v>#REF!</v>
      </c>
      <c r="F9" s="218" t="e">
        <f>SUM(D9:E9)</f>
        <v>#REF!</v>
      </c>
      <c r="G9" s="218">
        <v>0</v>
      </c>
      <c r="H9" s="218">
        <v>1007197</v>
      </c>
      <c r="I9" s="218">
        <f>SUM(G9:H9)</f>
        <v>1007197</v>
      </c>
      <c r="J9" s="219" t="s">
        <v>595</v>
      </c>
      <c r="O9" s="216"/>
    </row>
    <row r="10" spans="1:15" ht="12.75">
      <c r="A10" s="217" t="s">
        <v>526</v>
      </c>
      <c r="D10" s="218" t="e">
        <f>#REF!</f>
        <v>#REF!</v>
      </c>
      <c r="E10" s="218" t="e">
        <f>#REF!</f>
        <v>#REF!</v>
      </c>
      <c r="F10" s="218" t="e">
        <f aca="true" t="shared" si="0" ref="F10:F19">SUM(D10:E10)</f>
        <v>#REF!</v>
      </c>
      <c r="G10" s="218">
        <v>1034285</v>
      </c>
      <c r="H10" s="220">
        <v>0</v>
      </c>
      <c r="I10" s="218">
        <f aca="true" t="shared" si="1" ref="I10:I17">SUM(G10:H10)</f>
        <v>1034285</v>
      </c>
      <c r="J10" s="219" t="s">
        <v>595</v>
      </c>
      <c r="O10" s="216"/>
    </row>
    <row r="11" spans="1:15" ht="12.75">
      <c r="A11" s="217" t="s">
        <v>946</v>
      </c>
      <c r="D11" s="218" t="e">
        <f>#REF!</f>
        <v>#REF!</v>
      </c>
      <c r="E11" s="218" t="e">
        <f>#REF!</f>
        <v>#REF!</v>
      </c>
      <c r="F11" s="218" t="e">
        <f t="shared" si="0"/>
        <v>#REF!</v>
      </c>
      <c r="G11" s="218">
        <v>150044</v>
      </c>
      <c r="H11" s="220">
        <v>110208</v>
      </c>
      <c r="I11" s="218">
        <f t="shared" si="1"/>
        <v>260252</v>
      </c>
      <c r="J11" s="219" t="s">
        <v>595</v>
      </c>
      <c r="O11" s="216"/>
    </row>
    <row r="12" spans="1:15" ht="12.75">
      <c r="A12" s="217" t="s">
        <v>947</v>
      </c>
      <c r="D12" s="218" t="e">
        <f>#REF!</f>
        <v>#REF!</v>
      </c>
      <c r="E12" s="218" t="e">
        <f>#REF!</f>
        <v>#REF!</v>
      </c>
      <c r="F12" s="218" t="e">
        <f t="shared" si="0"/>
        <v>#REF!</v>
      </c>
      <c r="G12" s="218">
        <v>4697600</v>
      </c>
      <c r="H12" s="220">
        <v>175217</v>
      </c>
      <c r="I12" s="218">
        <f t="shared" si="1"/>
        <v>4872817</v>
      </c>
      <c r="J12" s="219" t="s">
        <v>595</v>
      </c>
      <c r="O12" s="216"/>
    </row>
    <row r="13" spans="1:15" ht="12.75">
      <c r="A13" s="217" t="s">
        <v>948</v>
      </c>
      <c r="D13" s="218" t="e">
        <f>#REF!</f>
        <v>#REF!</v>
      </c>
      <c r="E13" s="218" t="e">
        <f>#REF!</f>
        <v>#REF!</v>
      </c>
      <c r="F13" s="218" t="e">
        <f t="shared" si="0"/>
        <v>#REF!</v>
      </c>
      <c r="G13" s="218">
        <v>357259</v>
      </c>
      <c r="H13" s="220">
        <v>0</v>
      </c>
      <c r="I13" s="218">
        <f t="shared" si="1"/>
        <v>357259</v>
      </c>
      <c r="J13" s="219" t="s">
        <v>595</v>
      </c>
      <c r="O13" s="216"/>
    </row>
    <row r="14" spans="1:15" ht="12.75">
      <c r="A14" s="217" t="s">
        <v>949</v>
      </c>
      <c r="D14" s="218" t="e">
        <f>#REF!</f>
        <v>#REF!</v>
      </c>
      <c r="E14" s="218" t="e">
        <f>#REF!</f>
        <v>#REF!</v>
      </c>
      <c r="F14" s="218" t="e">
        <f t="shared" si="0"/>
        <v>#REF!</v>
      </c>
      <c r="G14" s="218">
        <v>185945</v>
      </c>
      <c r="H14" s="220">
        <v>102821</v>
      </c>
      <c r="I14" s="218">
        <f t="shared" si="1"/>
        <v>288766</v>
      </c>
      <c r="J14" s="219" t="s">
        <v>595</v>
      </c>
      <c r="O14" s="216"/>
    </row>
    <row r="15" spans="1:15" ht="12.75">
      <c r="A15" s="217" t="s">
        <v>641</v>
      </c>
      <c r="D15" s="218" t="e">
        <f>#REF!</f>
        <v>#REF!</v>
      </c>
      <c r="E15" s="218" t="e">
        <f>#REF!</f>
        <v>#REF!</v>
      </c>
      <c r="F15" s="218" t="e">
        <f t="shared" si="0"/>
        <v>#REF!</v>
      </c>
      <c r="G15" s="218">
        <v>0</v>
      </c>
      <c r="H15" s="220">
        <v>437616</v>
      </c>
      <c r="I15" s="218">
        <f t="shared" si="1"/>
        <v>437616</v>
      </c>
      <c r="J15" s="219" t="s">
        <v>595</v>
      </c>
      <c r="O15" s="216"/>
    </row>
    <row r="16" spans="1:15" ht="12.75">
      <c r="A16" s="217" t="s">
        <v>466</v>
      </c>
      <c r="D16" s="218" t="e">
        <f>#REF!</f>
        <v>#REF!</v>
      </c>
      <c r="E16" s="218">
        <v>0</v>
      </c>
      <c r="F16" s="218" t="e">
        <f t="shared" si="0"/>
        <v>#REF!</v>
      </c>
      <c r="G16" s="218">
        <v>80000</v>
      </c>
      <c r="H16" s="220">
        <v>0</v>
      </c>
      <c r="I16" s="218">
        <f t="shared" si="1"/>
        <v>80000</v>
      </c>
      <c r="J16" s="219" t="s">
        <v>595</v>
      </c>
      <c r="O16" s="216"/>
    </row>
    <row r="17" spans="1:15" ht="12.75">
      <c r="A17" s="217" t="s">
        <v>950</v>
      </c>
      <c r="D17" s="218" t="e">
        <f>#REF!</f>
        <v>#REF!</v>
      </c>
      <c r="E17" s="218" t="e">
        <f>#REF!</f>
        <v>#REF!</v>
      </c>
      <c r="F17" s="218" t="e">
        <f t="shared" si="0"/>
        <v>#REF!</v>
      </c>
      <c r="G17" s="218">
        <v>429200</v>
      </c>
      <c r="H17" s="220">
        <v>20000</v>
      </c>
      <c r="I17" s="218">
        <f t="shared" si="1"/>
        <v>449200</v>
      </c>
      <c r="J17" s="219" t="s">
        <v>595</v>
      </c>
      <c r="O17" s="216"/>
    </row>
    <row r="18" spans="1:15" ht="12.75">
      <c r="A18" s="208" t="s">
        <v>1115</v>
      </c>
      <c r="D18" s="218">
        <f>1310158-200850</f>
        <v>1109308</v>
      </c>
      <c r="E18" s="218">
        <v>200850</v>
      </c>
      <c r="F18" s="218">
        <f t="shared" si="0"/>
        <v>1310158</v>
      </c>
      <c r="G18" s="218"/>
      <c r="H18" s="221"/>
      <c r="I18" s="218"/>
      <c r="J18" s="219" t="s">
        <v>595</v>
      </c>
      <c r="O18" s="216"/>
    </row>
    <row r="19" spans="1:15" ht="12.75">
      <c r="A19" s="208" t="s">
        <v>1116</v>
      </c>
      <c r="D19" s="218">
        <v>3139182</v>
      </c>
      <c r="E19" s="218"/>
      <c r="F19" s="218">
        <f t="shared" si="0"/>
        <v>3139182</v>
      </c>
      <c r="G19" s="218"/>
      <c r="H19" s="221"/>
      <c r="I19" s="218"/>
      <c r="J19" s="219"/>
      <c r="O19" s="216"/>
    </row>
    <row r="20" spans="1:15" ht="12.75">
      <c r="A20" s="222" t="s">
        <v>268</v>
      </c>
      <c r="C20" s="223" t="s">
        <v>595</v>
      </c>
      <c r="D20" s="224" t="e">
        <f>SUM(D9:D19)</f>
        <v>#REF!</v>
      </c>
      <c r="E20" s="224" t="e">
        <f>SUM(E9:E19)</f>
        <v>#REF!</v>
      </c>
      <c r="F20" s="224" t="e">
        <f>SUM(F9:F19)</f>
        <v>#REF!</v>
      </c>
      <c r="G20" s="224">
        <f>SUM(G9:G18)</f>
        <v>6934333</v>
      </c>
      <c r="H20" s="224">
        <f>SUM(H9:H18)</f>
        <v>1853059</v>
      </c>
      <c r="I20" s="224">
        <f>SUM(I9:I18)</f>
        <v>8787392</v>
      </c>
      <c r="J20" s="219" t="s">
        <v>595</v>
      </c>
      <c r="O20" s="216"/>
    </row>
    <row r="21" spans="4:15" ht="12.75">
      <c r="D21" s="218"/>
      <c r="E21" s="218"/>
      <c r="F21" s="218"/>
      <c r="G21" s="218"/>
      <c r="H21" s="221"/>
      <c r="I21" s="218"/>
      <c r="J21" s="219" t="s">
        <v>595</v>
      </c>
      <c r="O21" s="216"/>
    </row>
    <row r="22" spans="1:15" ht="12.75">
      <c r="A22" s="207">
        <v>52</v>
      </c>
      <c r="C22" s="207" t="s">
        <v>176</v>
      </c>
      <c r="D22" s="225"/>
      <c r="E22" s="225"/>
      <c r="F22" s="218">
        <f aca="true" t="shared" si="2" ref="F22:F24">SUM(D22:E22)</f>
        <v>0</v>
      </c>
      <c r="G22" s="225"/>
      <c r="H22" s="221"/>
      <c r="I22" s="218"/>
      <c r="J22" s="219" t="s">
        <v>595</v>
      </c>
      <c r="O22" s="216"/>
    </row>
    <row r="23" spans="1:15" ht="12.75">
      <c r="A23" s="217" t="s">
        <v>497</v>
      </c>
      <c r="C23" s="207"/>
      <c r="D23" s="22" t="e">
        <f>#REF!</f>
        <v>#REF!</v>
      </c>
      <c r="E23" s="22" t="e">
        <f>#REF!</f>
        <v>#REF!</v>
      </c>
      <c r="F23" s="218" t="e">
        <f t="shared" si="2"/>
        <v>#REF!</v>
      </c>
      <c r="G23" s="22">
        <v>306</v>
      </c>
      <c r="H23" s="22">
        <v>0</v>
      </c>
      <c r="I23" s="218">
        <f aca="true" t="shared" si="3" ref="I23">SUM(G23:H23)</f>
        <v>306</v>
      </c>
      <c r="J23" s="219"/>
      <c r="O23" s="216"/>
    </row>
    <row r="24" spans="4:15" ht="12.75">
      <c r="D24" s="218"/>
      <c r="E24" s="218"/>
      <c r="F24" s="218">
        <f t="shared" si="2"/>
        <v>0</v>
      </c>
      <c r="G24" s="218"/>
      <c r="H24" s="221"/>
      <c r="I24" s="218"/>
      <c r="J24" s="219" t="s">
        <v>595</v>
      </c>
      <c r="O24" s="216"/>
    </row>
    <row r="25" spans="1:15" ht="12.75">
      <c r="A25" s="222" t="s">
        <v>268</v>
      </c>
      <c r="C25" s="223" t="s">
        <v>595</v>
      </c>
      <c r="D25" s="224" t="e">
        <f aca="true" t="shared" si="4" ref="D25:I25">SUM(D23:D24)</f>
        <v>#REF!</v>
      </c>
      <c r="E25" s="224" t="e">
        <f t="shared" si="4"/>
        <v>#REF!</v>
      </c>
      <c r="F25" s="224" t="e">
        <f t="shared" si="4"/>
        <v>#REF!</v>
      </c>
      <c r="G25" s="224">
        <f t="shared" si="4"/>
        <v>306</v>
      </c>
      <c r="H25" s="224">
        <f t="shared" si="4"/>
        <v>0</v>
      </c>
      <c r="I25" s="224">
        <f t="shared" si="4"/>
        <v>306</v>
      </c>
      <c r="J25" s="219" t="s">
        <v>595</v>
      </c>
      <c r="O25" s="216"/>
    </row>
    <row r="26" spans="4:15" ht="12.75">
      <c r="D26" s="218"/>
      <c r="E26" s="218"/>
      <c r="F26" s="218"/>
      <c r="G26" s="218"/>
      <c r="H26" s="221"/>
      <c r="I26" s="218"/>
      <c r="J26" s="219" t="s">
        <v>595</v>
      </c>
      <c r="O26" s="216"/>
    </row>
    <row r="27" spans="1:15" ht="12.75">
      <c r="A27" s="207">
        <v>53</v>
      </c>
      <c r="C27" s="207" t="s">
        <v>754</v>
      </c>
      <c r="D27" s="225"/>
      <c r="E27" s="225"/>
      <c r="F27" s="225"/>
      <c r="G27" s="225"/>
      <c r="H27" s="221"/>
      <c r="I27" s="218"/>
      <c r="J27" s="219" t="s">
        <v>595</v>
      </c>
      <c r="O27" s="216"/>
    </row>
    <row r="28" spans="1:15" ht="12.75">
      <c r="A28" s="217" t="s">
        <v>755</v>
      </c>
      <c r="D28" s="218" t="e">
        <f>#REF!</f>
        <v>#REF!</v>
      </c>
      <c r="E28" s="218" t="e">
        <f>#REF!</f>
        <v>#REF!</v>
      </c>
      <c r="F28" s="218" t="e">
        <f aca="true" t="shared" si="5" ref="F28:F43">SUM(D28:E28)</f>
        <v>#REF!</v>
      </c>
      <c r="G28" s="218">
        <v>22365368.09</v>
      </c>
      <c r="H28" s="220">
        <v>30601256.5</v>
      </c>
      <c r="I28" s="218">
        <f aca="true" t="shared" si="6" ref="I28:I42">SUM(G28:H28)</f>
        <v>52966624.59</v>
      </c>
      <c r="J28" s="219" t="s">
        <v>595</v>
      </c>
      <c r="O28" s="216"/>
    </row>
    <row r="29" spans="1:15" ht="12.75">
      <c r="A29" s="217" t="s">
        <v>756</v>
      </c>
      <c r="D29" s="218" t="e">
        <f>#REF!</f>
        <v>#REF!</v>
      </c>
      <c r="E29" s="218" t="e">
        <f>#REF!</f>
        <v>#REF!</v>
      </c>
      <c r="F29" s="218" t="e">
        <f t="shared" si="5"/>
        <v>#REF!</v>
      </c>
      <c r="G29" s="218">
        <v>3146818</v>
      </c>
      <c r="H29" s="220">
        <v>4366665</v>
      </c>
      <c r="I29" s="218">
        <f t="shared" si="6"/>
        <v>7513483</v>
      </c>
      <c r="J29" s="219" t="s">
        <v>595</v>
      </c>
      <c r="O29" s="216"/>
    </row>
    <row r="30" spans="1:15" ht="12.75">
      <c r="A30" s="217" t="e">
        <f>#REF!</f>
        <v>#REF!</v>
      </c>
      <c r="D30" s="218" t="e">
        <f>#REF!</f>
        <v>#REF!</v>
      </c>
      <c r="E30" s="218"/>
      <c r="F30" s="218" t="e">
        <f t="shared" si="5"/>
        <v>#REF!</v>
      </c>
      <c r="G30" s="218">
        <v>257912</v>
      </c>
      <c r="H30" s="220"/>
      <c r="I30" s="218">
        <f t="shared" si="6"/>
        <v>257912</v>
      </c>
      <c r="J30" s="219"/>
      <c r="O30" s="216"/>
    </row>
    <row r="31" spans="1:15" ht="12.75">
      <c r="A31" s="217" t="s">
        <v>159</v>
      </c>
      <c r="D31" s="218" t="e">
        <f>#REF!</f>
        <v>#REF!</v>
      </c>
      <c r="E31" s="218" t="e">
        <f>#REF!</f>
        <v>#REF!</v>
      </c>
      <c r="F31" s="218" t="e">
        <f t="shared" si="5"/>
        <v>#REF!</v>
      </c>
      <c r="G31" s="218">
        <v>433404</v>
      </c>
      <c r="H31" s="220">
        <v>355639</v>
      </c>
      <c r="I31" s="218">
        <f t="shared" si="6"/>
        <v>789043</v>
      </c>
      <c r="J31" s="219" t="s">
        <v>595</v>
      </c>
      <c r="O31" s="216"/>
    </row>
    <row r="32" spans="1:15" ht="12.75">
      <c r="A32" s="217" t="s">
        <v>160</v>
      </c>
      <c r="D32" s="218" t="e">
        <f>#REF!</f>
        <v>#REF!</v>
      </c>
      <c r="E32" s="218" t="e">
        <f>#REF!</f>
        <v>#REF!</v>
      </c>
      <c r="F32" s="218" t="e">
        <f t="shared" si="5"/>
        <v>#REF!</v>
      </c>
      <c r="G32" s="218">
        <v>1046302</v>
      </c>
      <c r="H32" s="220">
        <v>1593993</v>
      </c>
      <c r="I32" s="218">
        <f t="shared" si="6"/>
        <v>2640295</v>
      </c>
      <c r="J32" s="219" t="s">
        <v>595</v>
      </c>
      <c r="O32" s="216"/>
    </row>
    <row r="33" spans="1:15" ht="12.75">
      <c r="A33" s="217" t="e">
        <f>#REF!</f>
        <v>#REF!</v>
      </c>
      <c r="D33" s="218" t="e">
        <f>#REF!</f>
        <v>#REF!</v>
      </c>
      <c r="E33" s="218"/>
      <c r="F33" s="218" t="e">
        <f t="shared" si="5"/>
        <v>#REF!</v>
      </c>
      <c r="G33" s="218">
        <v>70324</v>
      </c>
      <c r="H33" s="220"/>
      <c r="I33" s="218">
        <f t="shared" si="6"/>
        <v>70324</v>
      </c>
      <c r="J33" s="219"/>
      <c r="O33" s="216"/>
    </row>
    <row r="34" spans="1:15" ht="12.75">
      <c r="A34" s="217" t="s">
        <v>766</v>
      </c>
      <c r="D34" s="218" t="e">
        <f>#REF!</f>
        <v>#REF!</v>
      </c>
      <c r="E34" s="218" t="e">
        <f>#REF!</f>
        <v>#REF!</v>
      </c>
      <c r="F34" s="218" t="e">
        <f t="shared" si="5"/>
        <v>#REF!</v>
      </c>
      <c r="G34" s="218">
        <v>831600</v>
      </c>
      <c r="H34" s="220">
        <v>363719</v>
      </c>
      <c r="I34" s="218">
        <f t="shared" si="6"/>
        <v>1195319</v>
      </c>
      <c r="J34" s="219" t="s">
        <v>595</v>
      </c>
      <c r="O34" s="216"/>
    </row>
    <row r="35" spans="1:15" ht="12.75">
      <c r="A35" s="217" t="e">
        <f>#REF!</f>
        <v>#REF!</v>
      </c>
      <c r="D35" s="218" t="e">
        <f>#REF!</f>
        <v>#REF!</v>
      </c>
      <c r="E35" s="218"/>
      <c r="F35" s="218" t="e">
        <f t="shared" si="5"/>
        <v>#REF!</v>
      </c>
      <c r="G35" s="218">
        <v>429600</v>
      </c>
      <c r="H35" s="220"/>
      <c r="I35" s="218">
        <f t="shared" si="6"/>
        <v>429600</v>
      </c>
      <c r="J35" s="219"/>
      <c r="O35" s="216"/>
    </row>
    <row r="36" spans="1:15" ht="12.75">
      <c r="A36" s="217" t="s">
        <v>777</v>
      </c>
      <c r="D36" s="218" t="e">
        <f>#REF!</f>
        <v>#REF!</v>
      </c>
      <c r="E36" s="218" t="e">
        <f>#REF!</f>
        <v>#REF!</v>
      </c>
      <c r="F36" s="218" t="e">
        <f t="shared" si="5"/>
        <v>#REF!</v>
      </c>
      <c r="G36" s="218">
        <v>1333357</v>
      </c>
      <c r="H36" s="220">
        <v>1455076</v>
      </c>
      <c r="I36" s="218">
        <f t="shared" si="6"/>
        <v>2788433</v>
      </c>
      <c r="J36" s="219" t="s">
        <v>595</v>
      </c>
      <c r="O36" s="216"/>
    </row>
    <row r="37" spans="1:15" ht="12.75">
      <c r="A37" s="217" t="e">
        <f>#REF!</f>
        <v>#REF!</v>
      </c>
      <c r="D37" s="218" t="e">
        <f>#REF!</f>
        <v>#REF!</v>
      </c>
      <c r="E37" s="218"/>
      <c r="F37" s="218" t="e">
        <f t="shared" si="5"/>
        <v>#REF!</v>
      </c>
      <c r="G37" s="218">
        <v>351072</v>
      </c>
      <c r="H37" s="220"/>
      <c r="I37" s="218">
        <f t="shared" si="6"/>
        <v>351072</v>
      </c>
      <c r="J37" s="219"/>
      <c r="O37" s="216"/>
    </row>
    <row r="38" spans="1:15" ht="12.75">
      <c r="A38" s="217" t="s">
        <v>389</v>
      </c>
      <c r="D38" s="218" t="e">
        <f>#REF!</f>
        <v>#REF!</v>
      </c>
      <c r="E38" s="218" t="e">
        <f>#REF!</f>
        <v>#REF!</v>
      </c>
      <c r="F38" s="218" t="e">
        <f t="shared" si="5"/>
        <v>#REF!</v>
      </c>
      <c r="G38" s="218">
        <v>291505</v>
      </c>
      <c r="H38" s="220">
        <v>882165</v>
      </c>
      <c r="I38" s="218">
        <f t="shared" si="6"/>
        <v>1173670</v>
      </c>
      <c r="J38" s="219" t="s">
        <v>595</v>
      </c>
      <c r="O38" s="216"/>
    </row>
    <row r="39" spans="1:15" ht="12.75">
      <c r="A39" s="217" t="e">
        <f>#REF!</f>
        <v>#REF!</v>
      </c>
      <c r="D39" s="218" t="e">
        <f>#REF!</f>
        <v>#REF!</v>
      </c>
      <c r="E39" s="218" t="e">
        <f>#REF!</f>
        <v>#REF!</v>
      </c>
      <c r="F39" s="218" t="e">
        <f t="shared" si="5"/>
        <v>#REF!</v>
      </c>
      <c r="G39" s="218">
        <v>2070</v>
      </c>
      <c r="H39" s="220">
        <v>50356</v>
      </c>
      <c r="I39" s="218">
        <f t="shared" si="6"/>
        <v>52426</v>
      </c>
      <c r="J39" s="219"/>
      <c r="O39" s="216"/>
    </row>
    <row r="40" spans="1:15" ht="12.75">
      <c r="A40" s="217" t="s">
        <v>361</v>
      </c>
      <c r="D40" s="218" t="e">
        <f>#REF!</f>
        <v>#REF!</v>
      </c>
      <c r="E40" s="218" t="e">
        <f>#REF!</f>
        <v>#REF!</v>
      </c>
      <c r="F40" s="218" t="e">
        <f t="shared" si="5"/>
        <v>#REF!</v>
      </c>
      <c r="G40" s="218">
        <v>53878</v>
      </c>
      <c r="H40" s="220">
        <v>5500</v>
      </c>
      <c r="I40" s="218">
        <f t="shared" si="6"/>
        <v>59378</v>
      </c>
      <c r="J40" s="219" t="s">
        <v>595</v>
      </c>
      <c r="O40" s="216"/>
    </row>
    <row r="41" spans="1:15" ht="12.75">
      <c r="A41" s="226" t="s">
        <v>687</v>
      </c>
      <c r="D41" s="218">
        <v>0</v>
      </c>
      <c r="E41" s="218" t="e">
        <f>#REF!</f>
        <v>#REF!</v>
      </c>
      <c r="F41" s="218" t="e">
        <f t="shared" si="5"/>
        <v>#REF!</v>
      </c>
      <c r="G41" s="218">
        <v>0</v>
      </c>
      <c r="H41" s="220">
        <v>2405</v>
      </c>
      <c r="I41" s="218">
        <f t="shared" si="6"/>
        <v>2405</v>
      </c>
      <c r="J41" s="219"/>
      <c r="O41" s="216"/>
    </row>
    <row r="42" spans="1:15" ht="12.75">
      <c r="A42" s="217" t="s">
        <v>362</v>
      </c>
      <c r="D42" s="218" t="e">
        <f>#REF!</f>
        <v>#REF!</v>
      </c>
      <c r="E42" s="218" t="e">
        <f>#REF!</f>
        <v>#REF!</v>
      </c>
      <c r="F42" s="218" t="e">
        <f t="shared" si="5"/>
        <v>#REF!</v>
      </c>
      <c r="G42" s="218">
        <v>11802761.5</v>
      </c>
      <c r="H42" s="220">
        <v>8933831.379999999</v>
      </c>
      <c r="I42" s="218">
        <f t="shared" si="6"/>
        <v>20736592.88</v>
      </c>
      <c r="J42" s="219" t="s">
        <v>595</v>
      </c>
      <c r="O42" s="216"/>
    </row>
    <row r="43" spans="1:15" ht="12.75">
      <c r="A43" s="217" t="s">
        <v>1115</v>
      </c>
      <c r="D43" s="218">
        <f>2094776-E43</f>
        <v>1258381</v>
      </c>
      <c r="E43" s="218">
        <v>836395</v>
      </c>
      <c r="F43" s="218">
        <f t="shared" si="5"/>
        <v>2094776</v>
      </c>
      <c r="G43" s="218"/>
      <c r="H43" s="221"/>
      <c r="I43" s="218"/>
      <c r="J43" s="219" t="s">
        <v>595</v>
      </c>
      <c r="O43" s="216"/>
    </row>
    <row r="44" spans="1:15" ht="12.75">
      <c r="A44" s="222" t="s">
        <v>268</v>
      </c>
      <c r="C44" s="223" t="s">
        <v>595</v>
      </c>
      <c r="D44" s="224" t="e">
        <f>SUM(D28:D43)</f>
        <v>#REF!</v>
      </c>
      <c r="E44" s="224" t="e">
        <f>SUM(E28:E43)</f>
        <v>#REF!</v>
      </c>
      <c r="F44" s="224" t="e">
        <f>SUM(F28:F43)</f>
        <v>#REF!</v>
      </c>
      <c r="G44" s="224">
        <f>SUM(G28:G42)</f>
        <v>42415971.59</v>
      </c>
      <c r="H44" s="224">
        <f>SUM(H28:H42)</f>
        <v>48610605.879999995</v>
      </c>
      <c r="I44" s="224">
        <f>SUM(I28:I42)</f>
        <v>91026577.47</v>
      </c>
      <c r="J44" s="219" t="s">
        <v>595</v>
      </c>
      <c r="O44" s="216"/>
    </row>
    <row r="45" spans="4:15" ht="12.75">
      <c r="D45" s="218"/>
      <c r="E45" s="218"/>
      <c r="F45" s="218"/>
      <c r="G45" s="218"/>
      <c r="H45" s="221"/>
      <c r="I45" s="218"/>
      <c r="J45" s="219" t="s">
        <v>595</v>
      </c>
      <c r="O45" s="216"/>
    </row>
    <row r="46" spans="1:15" ht="12.75">
      <c r="A46" s="207">
        <v>54</v>
      </c>
      <c r="C46" s="207" t="s">
        <v>699</v>
      </c>
      <c r="D46" s="225"/>
      <c r="E46" s="225"/>
      <c r="F46" s="225"/>
      <c r="G46" s="225"/>
      <c r="H46" s="221"/>
      <c r="I46" s="218"/>
      <c r="J46" s="219" t="s">
        <v>595</v>
      </c>
      <c r="O46" s="216"/>
    </row>
    <row r="47" spans="1:15" ht="12.75">
      <c r="A47" s="217" t="s">
        <v>700</v>
      </c>
      <c r="D47" s="218" t="e">
        <f>#REF!</f>
        <v>#REF!</v>
      </c>
      <c r="E47" s="218" t="e">
        <f>#REF!</f>
        <v>#REF!</v>
      </c>
      <c r="F47" s="218" t="e">
        <f aca="true" t="shared" si="7" ref="F47:F63">SUM(D47:E47)</f>
        <v>#REF!</v>
      </c>
      <c r="G47" s="218">
        <v>102852141.82</v>
      </c>
      <c r="H47" s="220">
        <v>18824574</v>
      </c>
      <c r="I47" s="218">
        <f aca="true" t="shared" si="8" ref="I47:I61">SUM(G47:H47)</f>
        <v>121676715.82</v>
      </c>
      <c r="J47" s="219" t="s">
        <v>595</v>
      </c>
      <c r="O47" s="216"/>
    </row>
    <row r="48" spans="1:15" ht="12.75">
      <c r="A48" s="217" t="s">
        <v>701</v>
      </c>
      <c r="D48" s="218" t="e">
        <f>#REF!</f>
        <v>#REF!</v>
      </c>
      <c r="E48" s="218" t="e">
        <f>#REF!</f>
        <v>#REF!</v>
      </c>
      <c r="F48" s="218" t="e">
        <f t="shared" si="7"/>
        <v>#REF!</v>
      </c>
      <c r="G48" s="218">
        <v>19760248</v>
      </c>
      <c r="H48" s="220">
        <v>3981972</v>
      </c>
      <c r="I48" s="218">
        <f t="shared" si="8"/>
        <v>23742220</v>
      </c>
      <c r="J48" s="219" t="s">
        <v>595</v>
      </c>
      <c r="O48" s="216"/>
    </row>
    <row r="49" spans="1:15" ht="12.75">
      <c r="A49" s="217" t="e">
        <f>#REF!</f>
        <v>#REF!</v>
      </c>
      <c r="D49" s="218" t="e">
        <f>#REF!</f>
        <v>#REF!</v>
      </c>
      <c r="E49" s="218"/>
      <c r="F49" s="218" t="e">
        <f t="shared" si="7"/>
        <v>#REF!</v>
      </c>
      <c r="G49" s="218">
        <v>604812</v>
      </c>
      <c r="H49" s="220"/>
      <c r="I49" s="218">
        <f t="shared" si="8"/>
        <v>604812</v>
      </c>
      <c r="J49" s="219"/>
      <c r="O49" s="216"/>
    </row>
    <row r="50" spans="1:15" ht="12.75">
      <c r="A50" s="217" t="s">
        <v>702</v>
      </c>
      <c r="D50" s="218" t="e">
        <f>#REF!</f>
        <v>#REF!</v>
      </c>
      <c r="E50" s="218" t="e">
        <f>#REF!</f>
        <v>#REF!</v>
      </c>
      <c r="F50" s="218" t="e">
        <f t="shared" si="7"/>
        <v>#REF!</v>
      </c>
      <c r="G50" s="218">
        <v>1718153</v>
      </c>
      <c r="H50" s="220">
        <v>240288</v>
      </c>
      <c r="I50" s="218">
        <f t="shared" si="8"/>
        <v>1958441</v>
      </c>
      <c r="J50" s="219" t="s">
        <v>595</v>
      </c>
      <c r="O50" s="216"/>
    </row>
    <row r="51" spans="1:15" ht="12.75">
      <c r="A51" s="217" t="s">
        <v>767</v>
      </c>
      <c r="D51" s="218" t="e">
        <f>#REF!</f>
        <v>#REF!</v>
      </c>
      <c r="E51" s="218" t="e">
        <f>#REF!</f>
        <v>#REF!</v>
      </c>
      <c r="F51" s="218" t="e">
        <f t="shared" si="7"/>
        <v>#REF!</v>
      </c>
      <c r="G51" s="218">
        <v>9241587</v>
      </c>
      <c r="H51" s="220">
        <v>2181746</v>
      </c>
      <c r="I51" s="218">
        <f t="shared" si="8"/>
        <v>11423333</v>
      </c>
      <c r="J51" s="219" t="s">
        <v>595</v>
      </c>
      <c r="O51" s="216"/>
    </row>
    <row r="52" spans="1:15" ht="12.75">
      <c r="A52" s="217" t="e">
        <f>#REF!</f>
        <v>#REF!</v>
      </c>
      <c r="D52" s="218" t="e">
        <f>#REF!</f>
        <v>#REF!</v>
      </c>
      <c r="E52" s="218"/>
      <c r="F52" s="218" t="e">
        <f t="shared" si="7"/>
        <v>#REF!</v>
      </c>
      <c r="G52" s="218">
        <v>116558</v>
      </c>
      <c r="H52" s="220"/>
      <c r="I52" s="218">
        <f t="shared" si="8"/>
        <v>116558</v>
      </c>
      <c r="J52" s="219"/>
      <c r="O52" s="216"/>
    </row>
    <row r="53" spans="1:15" ht="12.75">
      <c r="A53" s="217" t="s">
        <v>232</v>
      </c>
      <c r="D53" s="218" t="e">
        <f>#REF!</f>
        <v>#REF!</v>
      </c>
      <c r="E53" s="218" t="e">
        <f>#REF!</f>
        <v>#REF!</v>
      </c>
      <c r="F53" s="218" t="e">
        <f t="shared" si="7"/>
        <v>#REF!</v>
      </c>
      <c r="G53" s="218">
        <v>18467516</v>
      </c>
      <c r="H53" s="220">
        <v>1228424</v>
      </c>
      <c r="I53" s="218">
        <f t="shared" si="8"/>
        <v>19695940</v>
      </c>
      <c r="J53" s="219" t="s">
        <v>595</v>
      </c>
      <c r="O53" s="216"/>
    </row>
    <row r="54" spans="1:15" ht="12.75">
      <c r="A54" s="217" t="e">
        <f>#REF!</f>
        <v>#REF!</v>
      </c>
      <c r="D54" s="218" t="e">
        <f>#REF!</f>
        <v>#REF!</v>
      </c>
      <c r="E54" s="218"/>
      <c r="F54" s="218" t="e">
        <f t="shared" si="7"/>
        <v>#REF!</v>
      </c>
      <c r="G54" s="218">
        <v>1185200</v>
      </c>
      <c r="H54" s="220"/>
      <c r="I54" s="218">
        <f t="shared" si="8"/>
        <v>1185200</v>
      </c>
      <c r="J54" s="219"/>
      <c r="O54" s="216"/>
    </row>
    <row r="55" spans="1:15" ht="12.75">
      <c r="A55" s="217" t="s">
        <v>434</v>
      </c>
      <c r="D55" s="218" t="e">
        <f>#REF!</f>
        <v>#REF!</v>
      </c>
      <c r="E55" s="218" t="e">
        <f>#REF!</f>
        <v>#REF!</v>
      </c>
      <c r="F55" s="218" t="e">
        <f t="shared" si="7"/>
        <v>#REF!</v>
      </c>
      <c r="G55" s="218">
        <v>2293131</v>
      </c>
      <c r="H55" s="220">
        <v>2252267</v>
      </c>
      <c r="I55" s="218">
        <f t="shared" si="8"/>
        <v>4545398</v>
      </c>
      <c r="J55" s="219" t="s">
        <v>595</v>
      </c>
      <c r="O55" s="216"/>
    </row>
    <row r="56" spans="1:15" ht="12.75">
      <c r="A56" s="217" t="e">
        <f>#REF!</f>
        <v>#REF!</v>
      </c>
      <c r="D56" s="218" t="e">
        <f>#REF!</f>
        <v>#REF!</v>
      </c>
      <c r="E56" s="218"/>
      <c r="F56" s="218" t="e">
        <f t="shared" si="7"/>
        <v>#REF!</v>
      </c>
      <c r="G56" s="218">
        <v>991267</v>
      </c>
      <c r="H56" s="220"/>
      <c r="I56" s="218">
        <f t="shared" si="8"/>
        <v>991267</v>
      </c>
      <c r="J56" s="219"/>
      <c r="O56" s="216"/>
    </row>
    <row r="57" spans="1:15" ht="12.75">
      <c r="A57" s="217" t="s">
        <v>109</v>
      </c>
      <c r="D57" s="218" t="e">
        <f>#REF!</f>
        <v>#REF!</v>
      </c>
      <c r="E57" s="218" t="e">
        <f>#REF!</f>
        <v>#REF!</v>
      </c>
      <c r="F57" s="218" t="e">
        <f t="shared" si="7"/>
        <v>#REF!</v>
      </c>
      <c r="G57" s="218">
        <v>1623854</v>
      </c>
      <c r="H57" s="220">
        <v>288738</v>
      </c>
      <c r="I57" s="218">
        <f t="shared" si="8"/>
        <v>1912592</v>
      </c>
      <c r="J57" s="219" t="s">
        <v>595</v>
      </c>
      <c r="O57" s="216"/>
    </row>
    <row r="58" spans="1:15" ht="12.75">
      <c r="A58" s="217" t="e">
        <f>#REF!</f>
        <v>#REF!</v>
      </c>
      <c r="D58" s="218" t="e">
        <f>#REF!</f>
        <v>#REF!</v>
      </c>
      <c r="E58" s="218"/>
      <c r="F58" s="218" t="e">
        <f t="shared" si="7"/>
        <v>#REF!</v>
      </c>
      <c r="G58" s="218">
        <v>5640</v>
      </c>
      <c r="H58" s="220"/>
      <c r="I58" s="218">
        <f t="shared" si="8"/>
        <v>5640</v>
      </c>
      <c r="J58" s="219"/>
      <c r="O58" s="216"/>
    </row>
    <row r="59" spans="1:15" ht="12.75">
      <c r="A59" s="217" t="s">
        <v>184</v>
      </c>
      <c r="D59" s="218" t="e">
        <f>#REF!</f>
        <v>#REF!</v>
      </c>
      <c r="E59" s="218" t="e">
        <f>#REF!</f>
        <v>#REF!</v>
      </c>
      <c r="F59" s="218" t="e">
        <f t="shared" si="7"/>
        <v>#REF!</v>
      </c>
      <c r="G59" s="218">
        <v>402693</v>
      </c>
      <c r="H59" s="220">
        <v>13230</v>
      </c>
      <c r="I59" s="218">
        <f t="shared" si="8"/>
        <v>415923</v>
      </c>
      <c r="J59" s="219" t="s">
        <v>595</v>
      </c>
      <c r="O59" s="216"/>
    </row>
    <row r="60" spans="1:15" ht="12.75">
      <c r="A60" s="217" t="s">
        <v>536</v>
      </c>
      <c r="D60" s="218" t="e">
        <f>#REF!</f>
        <v>#REF!</v>
      </c>
      <c r="E60" s="218" t="e">
        <f>#REF!</f>
        <v>#REF!</v>
      </c>
      <c r="F60" s="218" t="e">
        <f t="shared" si="7"/>
        <v>#REF!</v>
      </c>
      <c r="G60" s="218">
        <v>37048125.79</v>
      </c>
      <c r="H60" s="220">
        <v>4469189.39</v>
      </c>
      <c r="I60" s="218">
        <f t="shared" si="8"/>
        <v>41517315.18</v>
      </c>
      <c r="J60" s="219" t="s">
        <v>595</v>
      </c>
      <c r="O60" s="216"/>
    </row>
    <row r="61" spans="1:15" ht="12.75">
      <c r="A61" s="208" t="e">
        <f>#REF!</f>
        <v>#REF!</v>
      </c>
      <c r="D61" s="218" t="e">
        <f>#REF!</f>
        <v>#REF!</v>
      </c>
      <c r="E61" s="218">
        <v>0</v>
      </c>
      <c r="F61" s="218" t="e">
        <f t="shared" si="7"/>
        <v>#REF!</v>
      </c>
      <c r="G61" s="218">
        <v>412744</v>
      </c>
      <c r="H61" s="220">
        <v>0</v>
      </c>
      <c r="I61" s="218">
        <f t="shared" si="8"/>
        <v>412744</v>
      </c>
      <c r="J61" s="219" t="s">
        <v>595</v>
      </c>
      <c r="O61" s="216"/>
    </row>
    <row r="62" spans="1:15" ht="12.75">
      <c r="A62" s="208" t="s">
        <v>1115</v>
      </c>
      <c r="C62" s="223" t="s">
        <v>595</v>
      </c>
      <c r="D62" s="224">
        <f>5395907-E62</f>
        <v>4702382</v>
      </c>
      <c r="E62" s="224">
        <v>693525</v>
      </c>
      <c r="F62" s="218">
        <f t="shared" si="7"/>
        <v>5395907</v>
      </c>
      <c r="G62" s="218"/>
      <c r="H62" s="218"/>
      <c r="I62" s="218"/>
      <c r="J62" s="219" t="s">
        <v>595</v>
      </c>
      <c r="K62" s="223" t="s">
        <v>595</v>
      </c>
      <c r="O62" s="216"/>
    </row>
    <row r="63" spans="1:15" ht="12.75">
      <c r="A63" s="208" t="s">
        <v>1117</v>
      </c>
      <c r="C63" s="223"/>
      <c r="D63" s="224">
        <v>515272</v>
      </c>
      <c r="E63" s="224"/>
      <c r="F63" s="218">
        <f t="shared" si="7"/>
        <v>515272</v>
      </c>
      <c r="G63" s="218"/>
      <c r="H63" s="218"/>
      <c r="I63" s="218"/>
      <c r="J63" s="219"/>
      <c r="K63" s="223"/>
      <c r="O63" s="216"/>
    </row>
    <row r="64" spans="1:15" ht="12.75">
      <c r="A64" s="209" t="s">
        <v>1011</v>
      </c>
      <c r="C64" s="223"/>
      <c r="D64" s="224" t="e">
        <f>SUM(D47:D63)</f>
        <v>#REF!</v>
      </c>
      <c r="E64" s="224" t="e">
        <f>SUM(E47:E63)</f>
        <v>#REF!</v>
      </c>
      <c r="F64" s="224" t="e">
        <f>SUM(F47:F63)</f>
        <v>#REF!</v>
      </c>
      <c r="G64" s="224">
        <f>SUM(G47:G62)</f>
        <v>196723670.60999998</v>
      </c>
      <c r="H64" s="224">
        <f>SUM(H47:H62)</f>
        <v>33480428.39</v>
      </c>
      <c r="I64" s="224">
        <f>SUM(I47:I62)</f>
        <v>230204099</v>
      </c>
      <c r="J64" s="219" t="s">
        <v>595</v>
      </c>
      <c r="K64" s="223"/>
      <c r="O64" s="216"/>
    </row>
    <row r="65" spans="4:15" ht="12.75">
      <c r="D65" s="218"/>
      <c r="E65" s="218"/>
      <c r="F65" s="218"/>
      <c r="G65" s="218"/>
      <c r="H65" s="221"/>
      <c r="I65" s="218"/>
      <c r="J65" s="219" t="s">
        <v>595</v>
      </c>
      <c r="O65" s="216"/>
    </row>
    <row r="66" spans="1:15" ht="12.75">
      <c r="A66" s="207">
        <v>55</v>
      </c>
      <c r="C66" s="207" t="s">
        <v>668</v>
      </c>
      <c r="D66" s="225"/>
      <c r="E66" s="225"/>
      <c r="F66" s="225"/>
      <c r="G66" s="225"/>
      <c r="H66" s="221"/>
      <c r="I66" s="218"/>
      <c r="J66" s="219" t="s">
        <v>595</v>
      </c>
      <c r="O66" s="216"/>
    </row>
    <row r="67" spans="1:15" ht="12.75">
      <c r="A67" s="217" t="s">
        <v>669</v>
      </c>
      <c r="D67" s="218" t="e">
        <f>#REF!</f>
        <v>#REF!</v>
      </c>
      <c r="E67" s="218" t="e">
        <f>#REF!</f>
        <v>#REF!</v>
      </c>
      <c r="F67" s="218" t="e">
        <f aca="true" t="shared" si="9" ref="F67:F76">SUM(D67:E67)</f>
        <v>#REF!</v>
      </c>
      <c r="G67" s="218">
        <v>6501496</v>
      </c>
      <c r="H67" s="220">
        <v>1572985</v>
      </c>
      <c r="I67" s="218">
        <f aca="true" t="shared" si="10" ref="I67:I75">SUM(G67:H67)</f>
        <v>8074481</v>
      </c>
      <c r="J67" s="219" t="s">
        <v>595</v>
      </c>
      <c r="O67" s="216"/>
    </row>
    <row r="68" spans="1:15" ht="12.75">
      <c r="A68" s="217" t="s">
        <v>670</v>
      </c>
      <c r="D68" s="218" t="e">
        <f>#REF!</f>
        <v>#REF!</v>
      </c>
      <c r="E68" s="218" t="e">
        <f>#REF!</f>
        <v>#REF!</v>
      </c>
      <c r="F68" s="218" t="e">
        <f t="shared" si="9"/>
        <v>#REF!</v>
      </c>
      <c r="G68" s="218">
        <v>1114810</v>
      </c>
      <c r="H68" s="220">
        <v>281964</v>
      </c>
      <c r="I68" s="218">
        <f t="shared" si="10"/>
        <v>1396774</v>
      </c>
      <c r="J68" s="219" t="s">
        <v>595</v>
      </c>
      <c r="O68" s="216"/>
    </row>
    <row r="69" spans="1:15" ht="12.75">
      <c r="A69" s="217" t="s">
        <v>467</v>
      </c>
      <c r="D69" s="218" t="e">
        <f>#REF!</f>
        <v>#REF!</v>
      </c>
      <c r="E69" s="218">
        <v>0</v>
      </c>
      <c r="F69" s="218" t="e">
        <f t="shared" si="9"/>
        <v>#REF!</v>
      </c>
      <c r="G69" s="218">
        <v>2332</v>
      </c>
      <c r="H69" s="220">
        <v>0</v>
      </c>
      <c r="I69" s="218">
        <f t="shared" si="10"/>
        <v>2332</v>
      </c>
      <c r="J69" s="219" t="s">
        <v>595</v>
      </c>
      <c r="O69" s="216"/>
    </row>
    <row r="70" spans="1:15" ht="12.75">
      <c r="A70" s="217" t="s">
        <v>790</v>
      </c>
      <c r="D70" s="218" t="e">
        <f>#REF!</f>
        <v>#REF!</v>
      </c>
      <c r="E70" s="218" t="e">
        <f>#REF!</f>
        <v>#REF!</v>
      </c>
      <c r="F70" s="218" t="e">
        <f t="shared" si="9"/>
        <v>#REF!</v>
      </c>
      <c r="G70" s="218">
        <v>105127</v>
      </c>
      <c r="H70" s="220">
        <v>5550</v>
      </c>
      <c r="I70" s="218">
        <f t="shared" si="10"/>
        <v>110677</v>
      </c>
      <c r="J70" s="219" t="s">
        <v>595</v>
      </c>
      <c r="O70" s="216"/>
    </row>
    <row r="71" spans="1:15" ht="12.75">
      <c r="A71" s="217" t="s">
        <v>791</v>
      </c>
      <c r="D71" s="218" t="e">
        <f>#REF!</f>
        <v>#REF!</v>
      </c>
      <c r="E71" s="218" t="e">
        <f>#REF!</f>
        <v>#REF!</v>
      </c>
      <c r="F71" s="218" t="e">
        <f t="shared" si="9"/>
        <v>#REF!</v>
      </c>
      <c r="G71" s="218">
        <v>27900</v>
      </c>
      <c r="H71" s="220">
        <v>0</v>
      </c>
      <c r="I71" s="218">
        <f t="shared" si="10"/>
        <v>27900</v>
      </c>
      <c r="J71" s="219" t="s">
        <v>595</v>
      </c>
      <c r="O71" s="216"/>
    </row>
    <row r="72" spans="1:15" ht="12.75">
      <c r="A72" s="217" t="s">
        <v>678</v>
      </c>
      <c r="D72" s="218" t="e">
        <f>#REF!</f>
        <v>#REF!</v>
      </c>
      <c r="E72" s="218" t="e">
        <f>#REF!</f>
        <v>#REF!</v>
      </c>
      <c r="F72" s="218" t="e">
        <f t="shared" si="9"/>
        <v>#REF!</v>
      </c>
      <c r="G72" s="218">
        <v>286818</v>
      </c>
      <c r="H72" s="220">
        <v>434978</v>
      </c>
      <c r="I72" s="218">
        <f t="shared" si="10"/>
        <v>721796</v>
      </c>
      <c r="J72" s="219" t="s">
        <v>595</v>
      </c>
      <c r="O72" s="216"/>
    </row>
    <row r="73" spans="1:15" ht="12.75">
      <c r="A73" s="217" t="s">
        <v>987</v>
      </c>
      <c r="D73" s="218" t="e">
        <f>#REF!</f>
        <v>#REF!</v>
      </c>
      <c r="E73" s="218" t="e">
        <f>#REF!</f>
        <v>#REF!</v>
      </c>
      <c r="F73" s="218" t="e">
        <f t="shared" si="9"/>
        <v>#REF!</v>
      </c>
      <c r="G73" s="218">
        <v>408321</v>
      </c>
      <c r="H73" s="220">
        <v>13804</v>
      </c>
      <c r="I73" s="218">
        <f t="shared" si="10"/>
        <v>422125</v>
      </c>
      <c r="J73" s="219" t="s">
        <v>595</v>
      </c>
      <c r="O73" s="216"/>
    </row>
    <row r="74" spans="1:15" ht="12.75">
      <c r="A74" s="217" t="s">
        <v>539</v>
      </c>
      <c r="D74" s="218" t="e">
        <f>#REF!</f>
        <v>#REF!</v>
      </c>
      <c r="E74" s="218" t="e">
        <f>#REF!</f>
        <v>#REF!</v>
      </c>
      <c r="F74" s="218" t="e">
        <f t="shared" si="9"/>
        <v>#REF!</v>
      </c>
      <c r="G74" s="218">
        <v>12900</v>
      </c>
      <c r="H74" s="220">
        <v>0</v>
      </c>
      <c r="I74" s="218">
        <f t="shared" si="10"/>
        <v>12900</v>
      </c>
      <c r="J74" s="219" t="s">
        <v>595</v>
      </c>
      <c r="O74" s="216"/>
    </row>
    <row r="75" spans="1:15" ht="12.75">
      <c r="A75" s="217" t="s">
        <v>1015</v>
      </c>
      <c r="D75" s="218" t="e">
        <f>#REF!</f>
        <v>#REF!</v>
      </c>
      <c r="E75" s="218" t="e">
        <f>#REF!</f>
        <v>#REF!</v>
      </c>
      <c r="F75" s="218" t="e">
        <f t="shared" si="9"/>
        <v>#REF!</v>
      </c>
      <c r="G75" s="218">
        <v>906968</v>
      </c>
      <c r="H75" s="220">
        <v>604505</v>
      </c>
      <c r="I75" s="218">
        <f t="shared" si="10"/>
        <v>1511473</v>
      </c>
      <c r="J75" s="219" t="s">
        <v>595</v>
      </c>
      <c r="O75" s="216"/>
    </row>
    <row r="76" spans="1:15" ht="12.75">
      <c r="A76" s="208" t="s">
        <v>1115</v>
      </c>
      <c r="D76" s="218">
        <v>2349865</v>
      </c>
      <c r="E76" s="218"/>
      <c r="F76" s="218">
        <f t="shared" si="9"/>
        <v>2349865</v>
      </c>
      <c r="G76" s="218" t="s">
        <v>595</v>
      </c>
      <c r="H76" s="221"/>
      <c r="I76" s="218"/>
      <c r="J76" s="219" t="s">
        <v>595</v>
      </c>
      <c r="O76" s="216"/>
    </row>
    <row r="77" spans="1:15" ht="12.75">
      <c r="A77" s="222" t="s">
        <v>268</v>
      </c>
      <c r="C77" s="223" t="s">
        <v>595</v>
      </c>
      <c r="D77" s="227" t="e">
        <f aca="true" t="shared" si="11" ref="D77:I77">SUM(D67:D76)</f>
        <v>#REF!</v>
      </c>
      <c r="E77" s="227" t="e">
        <f t="shared" si="11"/>
        <v>#REF!</v>
      </c>
      <c r="F77" s="227" t="e">
        <f t="shared" si="11"/>
        <v>#REF!</v>
      </c>
      <c r="G77" s="227">
        <f t="shared" si="11"/>
        <v>9366672</v>
      </c>
      <c r="H77" s="227">
        <f t="shared" si="11"/>
        <v>2913786</v>
      </c>
      <c r="I77" s="227">
        <f t="shared" si="11"/>
        <v>12280458</v>
      </c>
      <c r="J77" s="219" t="s">
        <v>595</v>
      </c>
      <c r="O77" s="216"/>
    </row>
    <row r="78" spans="4:15" ht="12.75">
      <c r="D78" s="218" t="s">
        <v>595</v>
      </c>
      <c r="E78" s="218"/>
      <c r="F78" s="218"/>
      <c r="G78" s="218" t="s">
        <v>595</v>
      </c>
      <c r="H78" s="221"/>
      <c r="I78" s="218"/>
      <c r="J78" s="219" t="s">
        <v>595</v>
      </c>
      <c r="O78" s="216"/>
    </row>
    <row r="79" spans="1:15" ht="12.75">
      <c r="A79" s="207">
        <v>56</v>
      </c>
      <c r="C79" s="207" t="s">
        <v>1017</v>
      </c>
      <c r="D79" s="218"/>
      <c r="E79" s="218" t="s">
        <v>595</v>
      </c>
      <c r="F79" s="225"/>
      <c r="G79" s="225"/>
      <c r="H79" s="221" t="s">
        <v>595</v>
      </c>
      <c r="I79" s="218"/>
      <c r="J79" s="219" t="s">
        <v>595</v>
      </c>
      <c r="O79" s="216"/>
    </row>
    <row r="80" spans="1:15" ht="12.75">
      <c r="A80" s="217" t="s">
        <v>1008</v>
      </c>
      <c r="D80" s="218" t="e">
        <f>#REF!</f>
        <v>#REF!</v>
      </c>
      <c r="E80" s="218" t="e">
        <f>#REF!</f>
        <v>#REF!</v>
      </c>
      <c r="F80" s="218" t="e">
        <f aca="true" t="shared" si="12" ref="F80:F88">SUM(D80:E80)</f>
        <v>#REF!</v>
      </c>
      <c r="G80" s="218">
        <v>739218026.3</v>
      </c>
      <c r="H80" s="220">
        <v>58327033</v>
      </c>
      <c r="I80" s="218">
        <f aca="true" t="shared" si="13" ref="I80:I88">SUM(G80:H80)</f>
        <v>797545059.3</v>
      </c>
      <c r="J80" s="219" t="s">
        <v>595</v>
      </c>
      <c r="O80" s="216"/>
    </row>
    <row r="81" spans="1:15" ht="12.75">
      <c r="A81" s="217" t="s">
        <v>90</v>
      </c>
      <c r="D81" s="218" t="e">
        <f>#REF!+#REF!</f>
        <v>#REF!</v>
      </c>
      <c r="E81" s="218" t="e">
        <f>#REF!</f>
        <v>#REF!</v>
      </c>
      <c r="F81" s="218" t="e">
        <f t="shared" si="12"/>
        <v>#REF!</v>
      </c>
      <c r="G81" s="218">
        <v>11303822</v>
      </c>
      <c r="H81" s="220">
        <v>2147077</v>
      </c>
      <c r="I81" s="218">
        <f t="shared" si="13"/>
        <v>13450899</v>
      </c>
      <c r="J81" s="219" t="s">
        <v>595</v>
      </c>
      <c r="O81" s="216"/>
    </row>
    <row r="82" spans="1:15" ht="12.75">
      <c r="A82" s="217" t="s">
        <v>297</v>
      </c>
      <c r="D82" s="218" t="e">
        <f>#REF!</f>
        <v>#REF!</v>
      </c>
      <c r="E82" s="218" t="e">
        <f>#REF!</f>
        <v>#REF!</v>
      </c>
      <c r="F82" s="218" t="e">
        <f t="shared" si="12"/>
        <v>#REF!</v>
      </c>
      <c r="G82" s="218">
        <v>4843756</v>
      </c>
      <c r="H82" s="220">
        <v>601321</v>
      </c>
      <c r="I82" s="218">
        <f t="shared" si="13"/>
        <v>5445077</v>
      </c>
      <c r="J82" s="219" t="s">
        <v>595</v>
      </c>
      <c r="O82" s="216"/>
    </row>
    <row r="83" spans="1:15" ht="12.75">
      <c r="A83" s="217" t="s">
        <v>276</v>
      </c>
      <c r="D83" s="218" t="e">
        <f>#REF!</f>
        <v>#REF!</v>
      </c>
      <c r="E83" s="218" t="e">
        <f>#REF!</f>
        <v>#REF!</v>
      </c>
      <c r="F83" s="218" t="e">
        <f t="shared" si="12"/>
        <v>#REF!</v>
      </c>
      <c r="G83" s="218">
        <v>278064</v>
      </c>
      <c r="H83" s="220">
        <v>153330</v>
      </c>
      <c r="I83" s="218">
        <f t="shared" si="13"/>
        <v>431394</v>
      </c>
      <c r="J83" s="219" t="s">
        <v>595</v>
      </c>
      <c r="O83" s="216"/>
    </row>
    <row r="84" spans="1:15" ht="12.75">
      <c r="A84" s="217" t="s">
        <v>275</v>
      </c>
      <c r="D84" s="218" t="e">
        <f>#REF!</f>
        <v>#REF!</v>
      </c>
      <c r="E84" s="218" t="e">
        <f>#REF!</f>
        <v>#REF!</v>
      </c>
      <c r="F84" s="218" t="e">
        <f t="shared" si="12"/>
        <v>#REF!</v>
      </c>
      <c r="G84" s="218">
        <v>5487160</v>
      </c>
      <c r="H84" s="220">
        <v>310449</v>
      </c>
      <c r="I84" s="218">
        <f t="shared" si="13"/>
        <v>5797609</v>
      </c>
      <c r="J84" s="219" t="s">
        <v>595</v>
      </c>
      <c r="O84" s="216"/>
    </row>
    <row r="85" spans="1:15" ht="12.75">
      <c r="A85" s="217" t="s">
        <v>498</v>
      </c>
      <c r="D85" s="218" t="e">
        <f>#REF!</f>
        <v>#REF!</v>
      </c>
      <c r="E85" s="218" t="e">
        <f>#REF!</f>
        <v>#REF!</v>
      </c>
      <c r="F85" s="218" t="e">
        <f t="shared" si="12"/>
        <v>#REF!</v>
      </c>
      <c r="G85" s="218">
        <v>61536</v>
      </c>
      <c r="H85" s="220">
        <v>6819802</v>
      </c>
      <c r="I85" s="218">
        <f t="shared" si="13"/>
        <v>6881338</v>
      </c>
      <c r="J85" s="219" t="s">
        <v>595</v>
      </c>
      <c r="O85" s="216"/>
    </row>
    <row r="86" spans="1:15" ht="12.75">
      <c r="A86" s="217" t="s">
        <v>1005</v>
      </c>
      <c r="D86" s="218" t="e">
        <f>#REF!</f>
        <v>#REF!</v>
      </c>
      <c r="E86" s="218" t="e">
        <f>#REF!</f>
        <v>#REF!</v>
      </c>
      <c r="F86" s="218" t="e">
        <f t="shared" si="12"/>
        <v>#REF!</v>
      </c>
      <c r="G86" s="218">
        <v>1175161</v>
      </c>
      <c r="H86" s="220">
        <v>0</v>
      </c>
      <c r="I86" s="218">
        <f t="shared" si="13"/>
        <v>1175161</v>
      </c>
      <c r="J86" s="219" t="s">
        <v>595</v>
      </c>
      <c r="O86" s="216"/>
    </row>
    <row r="87" spans="1:15" ht="12.75">
      <c r="A87" s="217" t="s">
        <v>813</v>
      </c>
      <c r="D87" s="218" t="e">
        <f>#REF!</f>
        <v>#REF!</v>
      </c>
      <c r="E87" s="218" t="e">
        <f>#REF!</f>
        <v>#REF!</v>
      </c>
      <c r="F87" s="218" t="e">
        <f t="shared" si="12"/>
        <v>#REF!</v>
      </c>
      <c r="G87" s="218">
        <v>22510</v>
      </c>
      <c r="H87" s="220">
        <v>0</v>
      </c>
      <c r="I87" s="218">
        <f t="shared" si="13"/>
        <v>22510</v>
      </c>
      <c r="J87" s="219" t="s">
        <v>595</v>
      </c>
      <c r="O87" s="216"/>
    </row>
    <row r="88" spans="1:15" ht="12.75">
      <c r="A88" s="217" t="s">
        <v>690</v>
      </c>
      <c r="D88" s="218" t="e">
        <f>#REF!</f>
        <v>#REF!</v>
      </c>
      <c r="E88" s="218" t="e">
        <f>#REF!</f>
        <v>#REF!</v>
      </c>
      <c r="F88" s="218" t="e">
        <f t="shared" si="12"/>
        <v>#REF!</v>
      </c>
      <c r="G88" s="218">
        <v>1580040.2</v>
      </c>
      <c r="H88" s="220">
        <v>2320</v>
      </c>
      <c r="I88" s="218">
        <f t="shared" si="13"/>
        <v>1582360.2</v>
      </c>
      <c r="J88" s="219" t="s">
        <v>595</v>
      </c>
      <c r="O88" s="216"/>
    </row>
    <row r="89" spans="1:15" ht="12.75">
      <c r="A89" s="208" t="s">
        <v>1118</v>
      </c>
      <c r="D89" s="218">
        <v>184947171</v>
      </c>
      <c r="E89" s="218">
        <v>14278592</v>
      </c>
      <c r="F89" s="218">
        <f>SUM(D89:E89)</f>
        <v>199225763</v>
      </c>
      <c r="G89" s="218"/>
      <c r="H89" s="221"/>
      <c r="I89" s="218"/>
      <c r="J89" s="219" t="s">
        <v>595</v>
      </c>
      <c r="O89" s="216"/>
    </row>
    <row r="90" spans="1:15" ht="12.75">
      <c r="A90" s="208" t="s">
        <v>1115</v>
      </c>
      <c r="D90" s="218">
        <f>23054404-E90</f>
        <v>21958820</v>
      </c>
      <c r="E90" s="218">
        <f>331656+763928</f>
        <v>1095584</v>
      </c>
      <c r="F90" s="218">
        <f>SUM(D90:E90)</f>
        <v>23054404</v>
      </c>
      <c r="G90" s="218"/>
      <c r="H90" s="221"/>
      <c r="I90" s="218"/>
      <c r="J90" s="219"/>
      <c r="O90" s="216"/>
    </row>
    <row r="91" spans="1:15" ht="12.75">
      <c r="A91" s="222" t="s">
        <v>268</v>
      </c>
      <c r="C91" s="223" t="s">
        <v>595</v>
      </c>
      <c r="D91" s="227" t="e">
        <f>SUM(D80:D90)</f>
        <v>#REF!</v>
      </c>
      <c r="E91" s="227" t="e">
        <f>SUM(E80:E90)</f>
        <v>#REF!</v>
      </c>
      <c r="F91" s="227" t="e">
        <f>SUM(F80:F90)</f>
        <v>#REF!</v>
      </c>
      <c r="G91" s="227">
        <f>SUM(G80:G89)</f>
        <v>763970075.5</v>
      </c>
      <c r="H91" s="227">
        <f>SUM(H80:H89)</f>
        <v>68361332</v>
      </c>
      <c r="I91" s="227">
        <f>SUM(I80:I89)</f>
        <v>832331407.5</v>
      </c>
      <c r="J91" s="219" t="s">
        <v>595</v>
      </c>
      <c r="O91" s="216"/>
    </row>
    <row r="92" spans="4:15" ht="12.75">
      <c r="D92" s="218"/>
      <c r="E92" s="218"/>
      <c r="F92" s="218"/>
      <c r="G92" s="218"/>
      <c r="H92" s="221"/>
      <c r="I92" s="218"/>
      <c r="J92" s="219" t="s">
        <v>595</v>
      </c>
      <c r="O92" s="216"/>
    </row>
    <row r="93" spans="1:15" ht="12.75">
      <c r="A93" s="207">
        <v>57</v>
      </c>
      <c r="C93" s="207" t="s">
        <v>564</v>
      </c>
      <c r="D93" s="218" t="s">
        <v>595</v>
      </c>
      <c r="E93" s="218" t="s">
        <v>595</v>
      </c>
      <c r="F93" s="225"/>
      <c r="G93" s="225" t="s">
        <v>595</v>
      </c>
      <c r="H93" s="221" t="s">
        <v>595</v>
      </c>
      <c r="I93" s="218"/>
      <c r="J93" s="219" t="s">
        <v>595</v>
      </c>
      <c r="O93" s="216"/>
    </row>
    <row r="94" spans="1:15" ht="12.75">
      <c r="A94" s="217" t="s">
        <v>808</v>
      </c>
      <c r="D94" s="218" t="e">
        <f>#REF!</f>
        <v>#REF!</v>
      </c>
      <c r="E94" s="218" t="e">
        <f>#REF!</f>
        <v>#REF!</v>
      </c>
      <c r="F94" s="218" t="e">
        <f aca="true" t="shared" si="14" ref="F94:F120">SUM(D94:E94)</f>
        <v>#REF!</v>
      </c>
      <c r="G94" s="218">
        <v>264669063.8</v>
      </c>
      <c r="H94" s="220">
        <v>17166476</v>
      </c>
      <c r="I94" s="218">
        <f aca="true" t="shared" si="15" ref="I94:I118">SUM(G94:H94)</f>
        <v>281835539.8</v>
      </c>
      <c r="J94" s="219" t="s">
        <v>595</v>
      </c>
      <c r="O94" s="216"/>
    </row>
    <row r="95" spans="1:15" ht="12.75">
      <c r="A95" s="217" t="s">
        <v>809</v>
      </c>
      <c r="D95" s="218" t="e">
        <f>#REF!+#REF!</f>
        <v>#REF!</v>
      </c>
      <c r="E95" s="218" t="e">
        <f>#REF!</f>
        <v>#REF!</v>
      </c>
      <c r="F95" s="218" t="e">
        <f t="shared" si="14"/>
        <v>#REF!</v>
      </c>
      <c r="G95" s="218">
        <v>3026278</v>
      </c>
      <c r="H95" s="220">
        <v>316831</v>
      </c>
      <c r="I95" s="218">
        <f t="shared" si="15"/>
        <v>3343109</v>
      </c>
      <c r="J95" s="219" t="s">
        <v>595</v>
      </c>
      <c r="O95" s="216"/>
    </row>
    <row r="96" spans="1:15" ht="12.75">
      <c r="A96" s="217" t="s">
        <v>108</v>
      </c>
      <c r="D96" s="218" t="e">
        <f>#REF!</f>
        <v>#REF!</v>
      </c>
      <c r="E96" s="218" t="e">
        <f>#REF!</f>
        <v>#REF!</v>
      </c>
      <c r="F96" s="218" t="e">
        <f t="shared" si="14"/>
        <v>#REF!</v>
      </c>
      <c r="G96" s="218">
        <v>13019</v>
      </c>
      <c r="H96" s="220">
        <v>0</v>
      </c>
      <c r="I96" s="218">
        <f t="shared" si="15"/>
        <v>13019</v>
      </c>
      <c r="J96" s="219" t="s">
        <v>595</v>
      </c>
      <c r="O96" s="216"/>
    </row>
    <row r="97" spans="1:15" ht="12.75">
      <c r="A97" s="217" t="s">
        <v>269</v>
      </c>
      <c r="D97" s="218" t="e">
        <f>#REF!</f>
        <v>#REF!</v>
      </c>
      <c r="E97" s="218" t="e">
        <f>#REF!</f>
        <v>#REF!</v>
      </c>
      <c r="F97" s="218" t="e">
        <f t="shared" si="14"/>
        <v>#REF!</v>
      </c>
      <c r="G97" s="218">
        <v>1283854</v>
      </c>
      <c r="H97" s="220">
        <v>213408</v>
      </c>
      <c r="I97" s="218">
        <f t="shared" si="15"/>
        <v>1497262</v>
      </c>
      <c r="J97" s="219" t="s">
        <v>595</v>
      </c>
      <c r="O97" s="216"/>
    </row>
    <row r="98" spans="1:15" ht="12.75">
      <c r="A98" s="217" t="s">
        <v>1009</v>
      </c>
      <c r="D98" s="218" t="e">
        <f>#REF!</f>
        <v>#REF!</v>
      </c>
      <c r="E98" s="218" t="e">
        <f>#REF!</f>
        <v>#REF!</v>
      </c>
      <c r="F98" s="218" t="e">
        <f t="shared" si="14"/>
        <v>#REF!</v>
      </c>
      <c r="G98" s="218">
        <v>2784164</v>
      </c>
      <c r="H98" s="220">
        <v>131252</v>
      </c>
      <c r="I98" s="218">
        <f t="shared" si="15"/>
        <v>2915416</v>
      </c>
      <c r="J98" s="219" t="s">
        <v>595</v>
      </c>
      <c r="O98" s="216"/>
    </row>
    <row r="99" spans="1:15" ht="12.75">
      <c r="A99" s="217" t="s">
        <v>1010</v>
      </c>
      <c r="D99" s="218" t="e">
        <f>#REF!</f>
        <v>#REF!</v>
      </c>
      <c r="E99" s="218" t="e">
        <f>#REF!</f>
        <v>#REF!</v>
      </c>
      <c r="F99" s="218" t="e">
        <f t="shared" si="14"/>
        <v>#REF!</v>
      </c>
      <c r="G99" s="218">
        <v>3257240</v>
      </c>
      <c r="H99" s="220">
        <v>510630</v>
      </c>
      <c r="I99" s="218">
        <f t="shared" si="15"/>
        <v>3767870</v>
      </c>
      <c r="J99" s="219" t="s">
        <v>595</v>
      </c>
      <c r="O99" s="216"/>
    </row>
    <row r="100" spans="1:15" ht="12.75">
      <c r="A100" s="217" t="s">
        <v>435</v>
      </c>
      <c r="D100" s="218" t="e">
        <f>#REF!</f>
        <v>#REF!</v>
      </c>
      <c r="E100" s="218" t="e">
        <f>#REF!</f>
        <v>#REF!</v>
      </c>
      <c r="F100" s="218" t="e">
        <f t="shared" si="14"/>
        <v>#REF!</v>
      </c>
      <c r="G100" s="218">
        <v>245620</v>
      </c>
      <c r="H100" s="220">
        <v>2565633</v>
      </c>
      <c r="I100" s="218">
        <f t="shared" si="15"/>
        <v>2811253</v>
      </c>
      <c r="J100" s="219" t="s">
        <v>595</v>
      </c>
      <c r="O100" s="216"/>
    </row>
    <row r="101" spans="1:15" ht="12.75">
      <c r="A101" s="217" t="s">
        <v>168</v>
      </c>
      <c r="D101" s="218" t="e">
        <f>#REF!</f>
        <v>#REF!</v>
      </c>
      <c r="E101" s="218" t="e">
        <f>#REF!</f>
        <v>#REF!</v>
      </c>
      <c r="F101" s="218" t="e">
        <f t="shared" si="14"/>
        <v>#REF!</v>
      </c>
      <c r="G101" s="218">
        <v>50565</v>
      </c>
      <c r="H101" s="220">
        <v>0</v>
      </c>
      <c r="I101" s="218">
        <f t="shared" si="15"/>
        <v>50565</v>
      </c>
      <c r="J101" s="219" t="s">
        <v>595</v>
      </c>
      <c r="O101" s="216"/>
    </row>
    <row r="102" spans="1:15" ht="12.75">
      <c r="A102" s="217" t="s">
        <v>288</v>
      </c>
      <c r="D102" s="218" t="e">
        <f>#REF!</f>
        <v>#REF!</v>
      </c>
      <c r="E102" s="218" t="e">
        <f>#REF!</f>
        <v>#REF!</v>
      </c>
      <c r="F102" s="218" t="e">
        <f t="shared" si="14"/>
        <v>#REF!</v>
      </c>
      <c r="G102" s="218">
        <v>198305</v>
      </c>
      <c r="H102" s="220">
        <v>50135</v>
      </c>
      <c r="I102" s="218">
        <f t="shared" si="15"/>
        <v>248440</v>
      </c>
      <c r="J102" s="219" t="s">
        <v>595</v>
      </c>
      <c r="O102" s="216"/>
    </row>
    <row r="103" spans="1:15" ht="12.75">
      <c r="A103" s="217" t="s">
        <v>179</v>
      </c>
      <c r="D103" s="218" t="e">
        <f>#REF!</f>
        <v>#REF!</v>
      </c>
      <c r="E103" s="218" t="e">
        <f>#REF!</f>
        <v>#REF!</v>
      </c>
      <c r="F103" s="218" t="e">
        <f t="shared" si="14"/>
        <v>#REF!</v>
      </c>
      <c r="G103" s="218">
        <v>84221</v>
      </c>
      <c r="H103" s="220">
        <v>0</v>
      </c>
      <c r="I103" s="218">
        <f t="shared" si="15"/>
        <v>84221</v>
      </c>
      <c r="J103" s="219" t="s">
        <v>595</v>
      </c>
      <c r="O103" s="216"/>
    </row>
    <row r="104" spans="1:15" ht="12.75">
      <c r="A104" s="217" t="s">
        <v>180</v>
      </c>
      <c r="D104" s="218" t="e">
        <f>#REF!</f>
        <v>#REF!</v>
      </c>
      <c r="E104" s="218" t="e">
        <f>#REF!</f>
        <v>#REF!</v>
      </c>
      <c r="F104" s="218" t="e">
        <f t="shared" si="14"/>
        <v>#REF!</v>
      </c>
      <c r="G104" s="218">
        <v>207103</v>
      </c>
      <c r="H104" s="220">
        <v>0</v>
      </c>
      <c r="I104" s="218">
        <f t="shared" si="15"/>
        <v>207103</v>
      </c>
      <c r="J104" s="219" t="s">
        <v>595</v>
      </c>
      <c r="O104" s="216"/>
    </row>
    <row r="105" spans="1:15" ht="12.75">
      <c r="A105" s="217" t="s">
        <v>181</v>
      </c>
      <c r="D105" s="218" t="e">
        <f>#REF!</f>
        <v>#REF!</v>
      </c>
      <c r="E105" s="218" t="e">
        <f>#REF!</f>
        <v>#REF!</v>
      </c>
      <c r="F105" s="218" t="e">
        <f t="shared" si="14"/>
        <v>#REF!</v>
      </c>
      <c r="G105" s="218">
        <v>245614</v>
      </c>
      <c r="H105" s="220">
        <v>0</v>
      </c>
      <c r="I105" s="218">
        <f t="shared" si="15"/>
        <v>245614</v>
      </c>
      <c r="J105" s="219" t="s">
        <v>595</v>
      </c>
      <c r="O105" s="216"/>
    </row>
    <row r="106" spans="1:15" ht="12.75">
      <c r="A106" s="217" t="s">
        <v>182</v>
      </c>
      <c r="D106" s="218" t="e">
        <f>#REF!</f>
        <v>#REF!</v>
      </c>
      <c r="E106" s="218" t="e">
        <f>#REF!</f>
        <v>#REF!</v>
      </c>
      <c r="F106" s="218" t="e">
        <f t="shared" si="14"/>
        <v>#REF!</v>
      </c>
      <c r="G106" s="218">
        <v>14930</v>
      </c>
      <c r="H106" s="220">
        <v>0</v>
      </c>
      <c r="I106" s="218">
        <f t="shared" si="15"/>
        <v>14930</v>
      </c>
      <c r="J106" s="219" t="s">
        <v>595</v>
      </c>
      <c r="O106" s="216"/>
    </row>
    <row r="107" spans="1:15" ht="12.75">
      <c r="A107" s="217" t="s">
        <v>943</v>
      </c>
      <c r="D107" s="218" t="e">
        <f>#REF!</f>
        <v>#REF!</v>
      </c>
      <c r="E107" s="218" t="e">
        <f>#REF!</f>
        <v>#REF!</v>
      </c>
      <c r="F107" s="218" t="e">
        <f t="shared" si="14"/>
        <v>#REF!</v>
      </c>
      <c r="G107" s="218">
        <v>100361</v>
      </c>
      <c r="H107" s="220">
        <v>0</v>
      </c>
      <c r="I107" s="218">
        <f t="shared" si="15"/>
        <v>100361</v>
      </c>
      <c r="J107" s="219" t="s">
        <v>595</v>
      </c>
      <c r="O107" s="216"/>
    </row>
    <row r="108" spans="1:15" ht="12.75">
      <c r="A108" s="217" t="s">
        <v>944</v>
      </c>
      <c r="D108" s="218" t="e">
        <f>#REF!</f>
        <v>#REF!</v>
      </c>
      <c r="E108" s="218" t="e">
        <f>#REF!</f>
        <v>#REF!</v>
      </c>
      <c r="F108" s="218" t="e">
        <f t="shared" si="14"/>
        <v>#REF!</v>
      </c>
      <c r="G108" s="218">
        <v>55009</v>
      </c>
      <c r="H108" s="220">
        <v>0</v>
      </c>
      <c r="I108" s="218">
        <f t="shared" si="15"/>
        <v>55009</v>
      </c>
      <c r="J108" s="219" t="s">
        <v>595</v>
      </c>
      <c r="O108" s="216"/>
    </row>
    <row r="109" spans="1:15" ht="12.75">
      <c r="A109" s="217" t="s">
        <v>414</v>
      </c>
      <c r="D109" s="218" t="e">
        <f>#REF!</f>
        <v>#REF!</v>
      </c>
      <c r="E109" s="218">
        <v>0</v>
      </c>
      <c r="F109" s="218" t="e">
        <f t="shared" si="14"/>
        <v>#REF!</v>
      </c>
      <c r="G109" s="218">
        <v>0</v>
      </c>
      <c r="H109" s="220">
        <v>0</v>
      </c>
      <c r="I109" s="218">
        <f t="shared" si="15"/>
        <v>0</v>
      </c>
      <c r="J109" s="219" t="s">
        <v>595</v>
      </c>
      <c r="O109" s="216"/>
    </row>
    <row r="110" spans="1:15" ht="12.75">
      <c r="A110" s="217" t="s">
        <v>945</v>
      </c>
      <c r="D110" s="218" t="e">
        <f>#REF!</f>
        <v>#REF!</v>
      </c>
      <c r="E110" s="218" t="e">
        <f>#REF!</f>
        <v>#REF!</v>
      </c>
      <c r="F110" s="218" t="e">
        <f t="shared" si="14"/>
        <v>#REF!</v>
      </c>
      <c r="G110" s="218">
        <v>11850</v>
      </c>
      <c r="H110" s="220">
        <v>0</v>
      </c>
      <c r="I110" s="218">
        <f t="shared" si="15"/>
        <v>11850</v>
      </c>
      <c r="J110" s="219" t="s">
        <v>595</v>
      </c>
      <c r="O110" s="216"/>
    </row>
    <row r="111" spans="1:15" ht="12.75">
      <c r="A111" s="217" t="s">
        <v>967</v>
      </c>
      <c r="D111" s="218" t="e">
        <f>#REF!</f>
        <v>#REF!</v>
      </c>
      <c r="E111" s="218" t="e">
        <f>#REF!</f>
        <v>#REF!</v>
      </c>
      <c r="F111" s="218" t="e">
        <f t="shared" si="14"/>
        <v>#REF!</v>
      </c>
      <c r="G111" s="218">
        <v>72705</v>
      </c>
      <c r="H111" s="220">
        <v>0</v>
      </c>
      <c r="I111" s="218">
        <f t="shared" si="15"/>
        <v>72705</v>
      </c>
      <c r="J111" s="219" t="s">
        <v>595</v>
      </c>
      <c r="O111" s="216"/>
    </row>
    <row r="112" spans="1:15" ht="12.75">
      <c r="A112" s="226" t="s">
        <v>951</v>
      </c>
      <c r="D112" s="218" t="e">
        <f>#REF!</f>
        <v>#REF!</v>
      </c>
      <c r="E112" s="218">
        <v>0</v>
      </c>
      <c r="F112" s="218" t="e">
        <f t="shared" si="14"/>
        <v>#REF!</v>
      </c>
      <c r="G112" s="218">
        <v>158000</v>
      </c>
      <c r="H112" s="220">
        <v>0</v>
      </c>
      <c r="I112" s="218">
        <f t="shared" si="15"/>
        <v>158000</v>
      </c>
      <c r="J112" s="219"/>
      <c r="O112" s="216"/>
    </row>
    <row r="113" spans="1:15" ht="12.75">
      <c r="A113" s="217" t="s">
        <v>968</v>
      </c>
      <c r="D113" s="218" t="e">
        <f>#REF!</f>
        <v>#REF!</v>
      </c>
      <c r="E113" s="218" t="e">
        <f>#REF!</f>
        <v>#REF!</v>
      </c>
      <c r="F113" s="218" t="e">
        <f t="shared" si="14"/>
        <v>#REF!</v>
      </c>
      <c r="G113" s="218">
        <v>45775</v>
      </c>
      <c r="H113" s="220">
        <v>0</v>
      </c>
      <c r="I113" s="218">
        <f t="shared" si="15"/>
        <v>45775</v>
      </c>
      <c r="J113" s="219" t="s">
        <v>595</v>
      </c>
      <c r="O113" s="216"/>
    </row>
    <row r="114" spans="1:15" ht="12.75">
      <c r="A114" s="217" t="s">
        <v>620</v>
      </c>
      <c r="D114" s="218" t="e">
        <f>#REF!</f>
        <v>#REF!</v>
      </c>
      <c r="E114" s="218" t="e">
        <f>#REF!</f>
        <v>#REF!</v>
      </c>
      <c r="F114" s="218" t="e">
        <f t="shared" si="14"/>
        <v>#REF!</v>
      </c>
      <c r="G114" s="218">
        <v>568585</v>
      </c>
      <c r="H114" s="220">
        <v>0</v>
      </c>
      <c r="I114" s="218">
        <f t="shared" si="15"/>
        <v>568585</v>
      </c>
      <c r="J114" s="219" t="s">
        <v>595</v>
      </c>
      <c r="O114" s="216"/>
    </row>
    <row r="115" spans="1:15" ht="12.75">
      <c r="A115" s="217" t="s">
        <v>621</v>
      </c>
      <c r="D115" s="218" t="e">
        <f>#REF!</f>
        <v>#REF!</v>
      </c>
      <c r="E115" s="218" t="e">
        <f>#REF!</f>
        <v>#REF!</v>
      </c>
      <c r="F115" s="218" t="e">
        <f t="shared" si="14"/>
        <v>#REF!</v>
      </c>
      <c r="G115" s="218">
        <v>8960</v>
      </c>
      <c r="H115" s="220">
        <v>0</v>
      </c>
      <c r="I115" s="218">
        <f t="shared" si="15"/>
        <v>8960</v>
      </c>
      <c r="J115" s="219" t="s">
        <v>595</v>
      </c>
      <c r="O115" s="216"/>
    </row>
    <row r="116" spans="1:15" ht="12.75">
      <c r="A116" s="217" t="s">
        <v>622</v>
      </c>
      <c r="D116" s="218" t="e">
        <f>#REF!</f>
        <v>#REF!</v>
      </c>
      <c r="E116" s="218" t="e">
        <f>#REF!</f>
        <v>#REF!</v>
      </c>
      <c r="F116" s="218" t="e">
        <f t="shared" si="14"/>
        <v>#REF!</v>
      </c>
      <c r="G116" s="218">
        <v>64931</v>
      </c>
      <c r="H116" s="220">
        <v>0</v>
      </c>
      <c r="I116" s="218">
        <f t="shared" si="15"/>
        <v>64931</v>
      </c>
      <c r="J116" s="219" t="s">
        <v>595</v>
      </c>
      <c r="O116" s="216"/>
    </row>
    <row r="117" spans="1:15" ht="12.75">
      <c r="A117" s="217" t="s">
        <v>692</v>
      </c>
      <c r="D117" s="218" t="e">
        <f>#REF!</f>
        <v>#REF!</v>
      </c>
      <c r="E117" s="218" t="e">
        <f>#REF!</f>
        <v>#REF!</v>
      </c>
      <c r="F117" s="218" t="e">
        <f t="shared" si="14"/>
        <v>#REF!</v>
      </c>
      <c r="G117" s="218">
        <v>3382030.24</v>
      </c>
      <c r="H117" s="220">
        <v>2000</v>
      </c>
      <c r="I117" s="218">
        <f t="shared" si="15"/>
        <v>3384030.24</v>
      </c>
      <c r="J117" s="219" t="s">
        <v>595</v>
      </c>
      <c r="O117" s="216"/>
    </row>
    <row r="118" spans="1:15" ht="12.75">
      <c r="A118" s="217" t="s">
        <v>468</v>
      </c>
      <c r="D118" s="218" t="e">
        <f>#REF!</f>
        <v>#REF!</v>
      </c>
      <c r="E118" s="218">
        <v>0</v>
      </c>
      <c r="F118" s="218" t="e">
        <f t="shared" si="14"/>
        <v>#REF!</v>
      </c>
      <c r="G118" s="218">
        <v>40000</v>
      </c>
      <c r="H118" s="220">
        <v>0</v>
      </c>
      <c r="I118" s="218">
        <f t="shared" si="15"/>
        <v>40000</v>
      </c>
      <c r="J118" s="219" t="s">
        <v>595</v>
      </c>
      <c r="O118" s="216"/>
    </row>
    <row r="119" spans="1:15" ht="12.75">
      <c r="A119" s="208" t="s">
        <v>1118</v>
      </c>
      <c r="D119" s="218">
        <v>67621033</v>
      </c>
      <c r="E119" s="218">
        <v>4344147</v>
      </c>
      <c r="F119" s="218">
        <f t="shared" si="14"/>
        <v>71965180</v>
      </c>
      <c r="G119" s="218"/>
      <c r="H119" s="221" t="s">
        <v>595</v>
      </c>
      <c r="I119" s="218"/>
      <c r="J119" s="219" t="s">
        <v>595</v>
      </c>
      <c r="O119" s="216"/>
    </row>
    <row r="120" spans="1:15" ht="12.75">
      <c r="A120" s="208" t="s">
        <v>1115</v>
      </c>
      <c r="D120" s="218">
        <f>15927576-E120+534601</f>
        <v>16245345</v>
      </c>
      <c r="E120" s="218">
        <f>172781+44051</f>
        <v>216832</v>
      </c>
      <c r="F120" s="218">
        <f t="shared" si="14"/>
        <v>16462177</v>
      </c>
      <c r="G120" s="218"/>
      <c r="H120" s="221"/>
      <c r="I120" s="218"/>
      <c r="J120" s="219"/>
      <c r="O120" s="216"/>
    </row>
    <row r="121" spans="1:15" ht="12.75">
      <c r="A121" s="222" t="s">
        <v>268</v>
      </c>
      <c r="C121" s="223" t="s">
        <v>595</v>
      </c>
      <c r="D121" s="227" t="e">
        <f>SUM(D94:D120)</f>
        <v>#REF!</v>
      </c>
      <c r="E121" s="227" t="e">
        <f>SUM(E94:E120)</f>
        <v>#REF!</v>
      </c>
      <c r="F121" s="227" t="e">
        <f>SUM(F94:F120)</f>
        <v>#REF!</v>
      </c>
      <c r="G121" s="227">
        <f>SUM(G94:G119)</f>
        <v>280588183.04</v>
      </c>
      <c r="H121" s="227">
        <f>SUM(H94:H119)</f>
        <v>20956365</v>
      </c>
      <c r="I121" s="227">
        <f>SUM(I94:I119)</f>
        <v>301544548.04</v>
      </c>
      <c r="J121" s="219" t="s">
        <v>595</v>
      </c>
      <c r="O121" s="216"/>
    </row>
    <row r="122" spans="4:15" ht="12.75">
      <c r="D122" s="218"/>
      <c r="E122" s="218"/>
      <c r="F122" s="218"/>
      <c r="G122" s="218"/>
      <c r="H122" s="221"/>
      <c r="I122" s="218"/>
      <c r="J122" s="219" t="s">
        <v>595</v>
      </c>
      <c r="O122" s="216"/>
    </row>
    <row r="123" spans="1:15" ht="12.75">
      <c r="A123" s="207">
        <v>58</v>
      </c>
      <c r="C123" s="207" t="s">
        <v>282</v>
      </c>
      <c r="D123" s="225"/>
      <c r="E123" s="225"/>
      <c r="F123" s="225"/>
      <c r="G123" s="225"/>
      <c r="H123" s="221"/>
      <c r="I123" s="218"/>
      <c r="J123" s="219" t="s">
        <v>595</v>
      </c>
      <c r="O123" s="216"/>
    </row>
    <row r="124" spans="1:15" ht="12.75">
      <c r="A124" s="217" t="s">
        <v>838</v>
      </c>
      <c r="D124" s="218" t="e">
        <f>#REF!</f>
        <v>#REF!</v>
      </c>
      <c r="E124" s="218" t="e">
        <f>#REF!</f>
        <v>#REF!</v>
      </c>
      <c r="F124" s="218" t="e">
        <f aca="true" t="shared" si="16" ref="F124:F131">SUM(D124:E124)</f>
        <v>#REF!</v>
      </c>
      <c r="G124" s="218">
        <v>301141</v>
      </c>
      <c r="H124" s="218">
        <v>0</v>
      </c>
      <c r="I124" s="218">
        <f aca="true" t="shared" si="17" ref="I124:I130">SUM(G124:H124)</f>
        <v>301141</v>
      </c>
      <c r="J124" s="219" t="s">
        <v>595</v>
      </c>
      <c r="O124" s="216"/>
    </row>
    <row r="125" spans="1:15" ht="12.75">
      <c r="A125" s="217" t="s">
        <v>839</v>
      </c>
      <c r="D125" s="218" t="e">
        <f>#REF!</f>
        <v>#REF!</v>
      </c>
      <c r="E125" s="218" t="e">
        <f>#REF!</f>
        <v>#REF!</v>
      </c>
      <c r="F125" s="218" t="e">
        <f t="shared" si="16"/>
        <v>#REF!</v>
      </c>
      <c r="G125" s="218">
        <v>739516</v>
      </c>
      <c r="H125" s="218">
        <v>0</v>
      </c>
      <c r="I125" s="218">
        <f t="shared" si="17"/>
        <v>739516</v>
      </c>
      <c r="J125" s="219" t="s">
        <v>595</v>
      </c>
      <c r="O125" s="216"/>
    </row>
    <row r="126" spans="1:15" ht="12.75">
      <c r="A126" s="217" t="s">
        <v>840</v>
      </c>
      <c r="D126" s="218" t="e">
        <f>#REF!</f>
        <v>#REF!</v>
      </c>
      <c r="E126" s="218" t="e">
        <f>#REF!</f>
        <v>#REF!</v>
      </c>
      <c r="F126" s="218" t="e">
        <f t="shared" si="16"/>
        <v>#REF!</v>
      </c>
      <c r="G126" s="218">
        <v>75728</v>
      </c>
      <c r="H126" s="218">
        <v>39769</v>
      </c>
      <c r="I126" s="218">
        <f t="shared" si="17"/>
        <v>115497</v>
      </c>
      <c r="J126" s="219" t="s">
        <v>595</v>
      </c>
      <c r="O126" s="216"/>
    </row>
    <row r="127" spans="1:15" ht="12.75">
      <c r="A127" s="217" t="s">
        <v>841</v>
      </c>
      <c r="D127" s="218" t="e">
        <f>#REF!</f>
        <v>#REF!</v>
      </c>
      <c r="E127" s="218" t="e">
        <f>#REF!</f>
        <v>#REF!</v>
      </c>
      <c r="F127" s="218" t="e">
        <f t="shared" si="16"/>
        <v>#REF!</v>
      </c>
      <c r="G127" s="218">
        <v>2028309</v>
      </c>
      <c r="H127" s="218">
        <v>1065729</v>
      </c>
      <c r="I127" s="218">
        <f t="shared" si="17"/>
        <v>3094038</v>
      </c>
      <c r="J127" s="219" t="s">
        <v>595</v>
      </c>
      <c r="O127" s="216"/>
    </row>
    <row r="128" spans="1:15" ht="12.75">
      <c r="A128" s="217" t="s">
        <v>166</v>
      </c>
      <c r="D128" s="218" t="e">
        <f>#REF!</f>
        <v>#REF!</v>
      </c>
      <c r="E128" s="218" t="e">
        <f>#REF!</f>
        <v>#REF!</v>
      </c>
      <c r="F128" s="218" t="e">
        <f t="shared" si="16"/>
        <v>#REF!</v>
      </c>
      <c r="G128" s="218">
        <v>1972249</v>
      </c>
      <c r="H128" s="218">
        <v>158756</v>
      </c>
      <c r="I128" s="218">
        <f t="shared" si="17"/>
        <v>2131005</v>
      </c>
      <c r="J128" s="219" t="s">
        <v>595</v>
      </c>
      <c r="O128" s="216"/>
    </row>
    <row r="129" spans="1:15" ht="12.75">
      <c r="A129" s="217" t="s">
        <v>167</v>
      </c>
      <c r="D129" s="218" t="e">
        <f>#REF!</f>
        <v>#REF!</v>
      </c>
      <c r="E129" s="218" t="e">
        <f>#REF!</f>
        <v>#REF!</v>
      </c>
      <c r="F129" s="218" t="e">
        <f t="shared" si="16"/>
        <v>#REF!</v>
      </c>
      <c r="G129" s="218">
        <v>21848</v>
      </c>
      <c r="H129" s="218">
        <v>11000</v>
      </c>
      <c r="I129" s="218">
        <f t="shared" si="17"/>
        <v>32848</v>
      </c>
      <c r="J129" s="219" t="s">
        <v>595</v>
      </c>
      <c r="O129" s="216"/>
    </row>
    <row r="130" spans="1:15" ht="12.75">
      <c r="A130" s="217" t="s">
        <v>531</v>
      </c>
      <c r="D130" s="218" t="e">
        <f>#REF!</f>
        <v>#REF!</v>
      </c>
      <c r="E130" s="218" t="e">
        <f>#REF!</f>
        <v>#REF!</v>
      </c>
      <c r="F130" s="218" t="e">
        <f t="shared" si="16"/>
        <v>#REF!</v>
      </c>
      <c r="G130" s="218">
        <v>564036.8</v>
      </c>
      <c r="H130" s="218">
        <v>51902</v>
      </c>
      <c r="I130" s="218">
        <f t="shared" si="17"/>
        <v>615938.8</v>
      </c>
      <c r="J130" s="219" t="s">
        <v>595</v>
      </c>
      <c r="O130" s="216"/>
    </row>
    <row r="131" spans="1:15" ht="12.75">
      <c r="A131" s="228" t="s">
        <v>1115</v>
      </c>
      <c r="D131" s="218">
        <f>112660-E131+196176+35420</f>
        <v>328596</v>
      </c>
      <c r="E131" s="218">
        <v>15660</v>
      </c>
      <c r="F131" s="218">
        <f t="shared" si="16"/>
        <v>344256</v>
      </c>
      <c r="G131" s="218"/>
      <c r="H131" s="221"/>
      <c r="I131" s="218"/>
      <c r="J131" s="219" t="s">
        <v>595</v>
      </c>
      <c r="O131" s="216"/>
    </row>
    <row r="132" spans="1:15" ht="12.75">
      <c r="A132" s="222" t="s">
        <v>268</v>
      </c>
      <c r="C132" s="223" t="s">
        <v>595</v>
      </c>
      <c r="D132" s="224" t="e">
        <f aca="true" t="shared" si="18" ref="D132:I132">SUM(D124:D131)</f>
        <v>#REF!</v>
      </c>
      <c r="E132" s="224" t="e">
        <f t="shared" si="18"/>
        <v>#REF!</v>
      </c>
      <c r="F132" s="224" t="e">
        <f t="shared" si="18"/>
        <v>#REF!</v>
      </c>
      <c r="G132" s="224">
        <f t="shared" si="18"/>
        <v>5702827.8</v>
      </c>
      <c r="H132" s="224">
        <f t="shared" si="18"/>
        <v>1327156</v>
      </c>
      <c r="I132" s="224">
        <f t="shared" si="18"/>
        <v>7029983.8</v>
      </c>
      <c r="J132" s="219" t="s">
        <v>595</v>
      </c>
      <c r="O132" s="216"/>
    </row>
    <row r="133" spans="4:15" ht="12.75">
      <c r="D133" s="218"/>
      <c r="E133" s="218"/>
      <c r="F133" s="218"/>
      <c r="G133" s="218"/>
      <c r="H133" s="221"/>
      <c r="I133" s="218"/>
      <c r="J133" s="219" t="s">
        <v>595</v>
      </c>
      <c r="O133" s="216"/>
    </row>
    <row r="134" spans="1:15" ht="12.75">
      <c r="A134" s="207">
        <v>59</v>
      </c>
      <c r="C134" s="207" t="s">
        <v>303</v>
      </c>
      <c r="D134" s="225"/>
      <c r="E134" s="225"/>
      <c r="F134" s="225"/>
      <c r="G134" s="225"/>
      <c r="H134" s="221"/>
      <c r="I134" s="218"/>
      <c r="J134" s="219" t="s">
        <v>595</v>
      </c>
      <c r="O134" s="216"/>
    </row>
    <row r="135" spans="1:15" ht="12.75">
      <c r="A135" s="217" t="s">
        <v>304</v>
      </c>
      <c r="D135" s="218" t="e">
        <f>#REF!</f>
        <v>#REF!</v>
      </c>
      <c r="E135" s="218">
        <v>0</v>
      </c>
      <c r="F135" s="218" t="e">
        <f aca="true" t="shared" si="19" ref="F135:F137">SUM(D135:E135)</f>
        <v>#REF!</v>
      </c>
      <c r="G135" s="22">
        <v>0</v>
      </c>
      <c r="H135" s="220">
        <v>0</v>
      </c>
      <c r="I135" s="218">
        <f aca="true" t="shared" si="20" ref="I135:I137">SUM(G135:H135)</f>
        <v>0</v>
      </c>
      <c r="J135" s="219" t="s">
        <v>595</v>
      </c>
      <c r="O135" s="216"/>
    </row>
    <row r="136" spans="1:15" ht="12.75">
      <c r="A136" s="217" t="s">
        <v>918</v>
      </c>
      <c r="D136" s="218" t="e">
        <f>#REF!</f>
        <v>#REF!</v>
      </c>
      <c r="E136" s="218">
        <v>0</v>
      </c>
      <c r="F136" s="218" t="e">
        <f t="shared" si="19"/>
        <v>#REF!</v>
      </c>
      <c r="G136" s="22">
        <v>0</v>
      </c>
      <c r="H136" s="220">
        <v>0</v>
      </c>
      <c r="I136" s="218">
        <f t="shared" si="20"/>
        <v>0</v>
      </c>
      <c r="J136" s="219" t="s">
        <v>595</v>
      </c>
      <c r="O136" s="216"/>
    </row>
    <row r="137" spans="1:15" ht="12.75">
      <c r="A137" s="217" t="s">
        <v>919</v>
      </c>
      <c r="D137" s="218" t="e">
        <f>#REF!</f>
        <v>#REF!</v>
      </c>
      <c r="E137" s="218">
        <v>0</v>
      </c>
      <c r="F137" s="218" t="e">
        <f t="shared" si="19"/>
        <v>#REF!</v>
      </c>
      <c r="G137" s="22">
        <v>0</v>
      </c>
      <c r="H137" s="220">
        <v>0</v>
      </c>
      <c r="I137" s="218">
        <f t="shared" si="20"/>
        <v>0</v>
      </c>
      <c r="J137" s="219" t="s">
        <v>595</v>
      </c>
      <c r="O137" s="216"/>
    </row>
    <row r="138" spans="1:15" ht="12.75">
      <c r="A138" s="222" t="s">
        <v>268</v>
      </c>
      <c r="C138" s="223" t="s">
        <v>595</v>
      </c>
      <c r="D138" s="224" t="e">
        <f aca="true" t="shared" si="21" ref="D138:I138">SUM(D135:D137)</f>
        <v>#REF!</v>
      </c>
      <c r="E138" s="224">
        <f t="shared" si="21"/>
        <v>0</v>
      </c>
      <c r="F138" s="224" t="e">
        <f t="shared" si="21"/>
        <v>#REF!</v>
      </c>
      <c r="G138" s="224">
        <f t="shared" si="21"/>
        <v>0</v>
      </c>
      <c r="H138" s="224">
        <f t="shared" si="21"/>
        <v>0</v>
      </c>
      <c r="I138" s="224">
        <f t="shared" si="21"/>
        <v>0</v>
      </c>
      <c r="J138" s="219" t="s">
        <v>595</v>
      </c>
      <c r="O138" s="216"/>
    </row>
    <row r="139" spans="1:15" ht="12.75">
      <c r="A139" s="222"/>
      <c r="C139" s="223"/>
      <c r="D139" s="224"/>
      <c r="E139" s="224"/>
      <c r="F139" s="224"/>
      <c r="G139" s="224"/>
      <c r="H139" s="224"/>
      <c r="I139" s="224"/>
      <c r="J139" s="219"/>
      <c r="O139" s="216"/>
    </row>
    <row r="140" spans="1:15" ht="12.75">
      <c r="A140" s="222"/>
      <c r="C140" s="229" t="s">
        <v>306</v>
      </c>
      <c r="D140" s="224"/>
      <c r="E140" s="224"/>
      <c r="F140" s="224"/>
      <c r="G140" s="224"/>
      <c r="H140" s="224"/>
      <c r="I140" s="224"/>
      <c r="J140" s="219"/>
      <c r="O140" s="216"/>
    </row>
    <row r="141" spans="1:15" ht="12.75">
      <c r="A141" s="230" t="s">
        <v>769</v>
      </c>
      <c r="D141" s="224" t="e">
        <f>#REF!</f>
        <v>#REF!</v>
      </c>
      <c r="E141" s="224"/>
      <c r="F141" s="218" t="e">
        <f>SUM(D141:E141)</f>
        <v>#REF!</v>
      </c>
      <c r="G141" s="224"/>
      <c r="H141" s="224"/>
      <c r="I141" s="224"/>
      <c r="J141" s="219"/>
      <c r="O141" s="216"/>
    </row>
    <row r="142" spans="1:15" ht="12.75">
      <c r="A142" s="222"/>
      <c r="C142" s="223"/>
      <c r="D142" s="224" t="e">
        <f>SUM(D141:D141)</f>
        <v>#REF!</v>
      </c>
      <c r="E142" s="224"/>
      <c r="F142" s="227" t="e">
        <f>SUM(D142:E142)</f>
        <v>#REF!</v>
      </c>
      <c r="G142" s="224"/>
      <c r="H142" s="224"/>
      <c r="I142" s="224"/>
      <c r="J142" s="219"/>
      <c r="O142" s="216"/>
    </row>
    <row r="143" spans="4:15" ht="12.75">
      <c r="D143" s="218"/>
      <c r="E143" s="218"/>
      <c r="F143" s="218"/>
      <c r="G143" s="218"/>
      <c r="H143" s="221"/>
      <c r="I143" s="218"/>
      <c r="J143" s="219" t="s">
        <v>595</v>
      </c>
      <c r="O143" s="216"/>
    </row>
    <row r="144" spans="1:15" ht="12.75">
      <c r="A144" s="207">
        <v>62</v>
      </c>
      <c r="C144" s="207" t="s">
        <v>920</v>
      </c>
      <c r="D144" s="225"/>
      <c r="E144" s="225"/>
      <c r="F144" s="225"/>
      <c r="G144" s="225"/>
      <c r="H144" s="221"/>
      <c r="I144" s="218"/>
      <c r="J144" s="219" t="s">
        <v>595</v>
      </c>
      <c r="O144" s="216"/>
    </row>
    <row r="145" spans="1:15" ht="12.75">
      <c r="A145" s="217" t="s">
        <v>237</v>
      </c>
      <c r="D145" s="218" t="e">
        <f>#REF!</f>
        <v>#REF!</v>
      </c>
      <c r="E145" s="218">
        <v>0</v>
      </c>
      <c r="F145" s="218" t="e">
        <f aca="true" t="shared" si="22" ref="F145:F153">SUM(D145:E145)</f>
        <v>#REF!</v>
      </c>
      <c r="G145" s="22">
        <v>25461</v>
      </c>
      <c r="H145" s="220">
        <v>0</v>
      </c>
      <c r="I145" s="218">
        <f aca="true" t="shared" si="23" ref="I145:I152">SUM(G145:H145)</f>
        <v>25461</v>
      </c>
      <c r="J145" s="219" t="s">
        <v>595</v>
      </c>
      <c r="O145" s="216"/>
    </row>
    <row r="146" spans="1:15" ht="12.75">
      <c r="A146" s="217" t="s">
        <v>821</v>
      </c>
      <c r="D146" s="218" t="e">
        <f>#REF!</f>
        <v>#REF!</v>
      </c>
      <c r="E146" s="218">
        <v>0</v>
      </c>
      <c r="F146" s="218" t="e">
        <f t="shared" si="22"/>
        <v>#REF!</v>
      </c>
      <c r="G146" s="22">
        <v>0</v>
      </c>
      <c r="H146" s="220">
        <v>0</v>
      </c>
      <c r="I146" s="218">
        <f t="shared" si="23"/>
        <v>0</v>
      </c>
      <c r="J146" s="219" t="s">
        <v>595</v>
      </c>
      <c r="O146" s="216"/>
    </row>
    <row r="147" spans="1:15" ht="12.75">
      <c r="A147" s="217" t="s">
        <v>449</v>
      </c>
      <c r="D147" s="218" t="e">
        <f>#REF!</f>
        <v>#REF!</v>
      </c>
      <c r="E147" s="218">
        <v>0</v>
      </c>
      <c r="F147" s="218" t="e">
        <f t="shared" si="22"/>
        <v>#REF!</v>
      </c>
      <c r="G147" s="22">
        <v>525</v>
      </c>
      <c r="H147" s="220">
        <v>0</v>
      </c>
      <c r="I147" s="218">
        <f t="shared" si="23"/>
        <v>525</v>
      </c>
      <c r="J147" s="219" t="s">
        <v>595</v>
      </c>
      <c r="O147" s="216"/>
    </row>
    <row r="148" spans="1:15" ht="12.75">
      <c r="A148" s="217" t="s">
        <v>450</v>
      </c>
      <c r="D148" s="218" t="e">
        <f>#REF!</f>
        <v>#REF!</v>
      </c>
      <c r="E148" s="218">
        <v>0</v>
      </c>
      <c r="F148" s="218" t="e">
        <f t="shared" si="22"/>
        <v>#REF!</v>
      </c>
      <c r="G148" s="22">
        <v>484737</v>
      </c>
      <c r="H148" s="220">
        <v>0</v>
      </c>
      <c r="I148" s="218">
        <f t="shared" si="23"/>
        <v>484737</v>
      </c>
      <c r="J148" s="219" t="s">
        <v>595</v>
      </c>
      <c r="O148" s="216"/>
    </row>
    <row r="149" spans="1:15" ht="12.75">
      <c r="A149" s="217" t="s">
        <v>58</v>
      </c>
      <c r="D149" s="218" t="e">
        <f>#REF!</f>
        <v>#REF!</v>
      </c>
      <c r="E149" s="218">
        <v>0</v>
      </c>
      <c r="F149" s="218" t="e">
        <f t="shared" si="22"/>
        <v>#REF!</v>
      </c>
      <c r="G149" s="22">
        <v>10673999</v>
      </c>
      <c r="H149" s="220">
        <v>0</v>
      </c>
      <c r="I149" s="218">
        <f t="shared" si="23"/>
        <v>10673999</v>
      </c>
      <c r="J149" s="219" t="s">
        <v>595</v>
      </c>
      <c r="O149" s="216"/>
    </row>
    <row r="150" spans="1:15" ht="12.75">
      <c r="A150" s="217" t="s">
        <v>205</v>
      </c>
      <c r="D150" s="218" t="e">
        <f>#REF!</f>
        <v>#REF!</v>
      </c>
      <c r="E150" s="218">
        <v>0</v>
      </c>
      <c r="F150" s="218" t="e">
        <f t="shared" si="22"/>
        <v>#REF!</v>
      </c>
      <c r="G150" s="22">
        <v>0</v>
      </c>
      <c r="H150" s="220">
        <v>0</v>
      </c>
      <c r="I150" s="218">
        <f t="shared" si="23"/>
        <v>0</v>
      </c>
      <c r="J150" s="219" t="s">
        <v>595</v>
      </c>
      <c r="O150" s="216"/>
    </row>
    <row r="151" spans="1:15" ht="12.75">
      <c r="A151" s="217" t="s">
        <v>206</v>
      </c>
      <c r="D151" s="218" t="e">
        <f>#REF!</f>
        <v>#REF!</v>
      </c>
      <c r="E151" s="218">
        <v>0</v>
      </c>
      <c r="F151" s="218" t="e">
        <f t="shared" si="22"/>
        <v>#REF!</v>
      </c>
      <c r="G151" s="22">
        <v>24409626</v>
      </c>
      <c r="H151" s="220">
        <v>0</v>
      </c>
      <c r="I151" s="218">
        <f t="shared" si="23"/>
        <v>24409626</v>
      </c>
      <c r="J151" s="219" t="s">
        <v>595</v>
      </c>
      <c r="O151" s="216"/>
    </row>
    <row r="152" spans="1:15" ht="12.75">
      <c r="A152" s="217" t="s">
        <v>768</v>
      </c>
      <c r="D152" s="218" t="e">
        <f>#REF!</f>
        <v>#REF!</v>
      </c>
      <c r="E152" s="218">
        <v>0</v>
      </c>
      <c r="F152" s="218" t="e">
        <f t="shared" si="22"/>
        <v>#REF!</v>
      </c>
      <c r="G152" s="22">
        <v>0</v>
      </c>
      <c r="H152" s="220">
        <v>0</v>
      </c>
      <c r="I152" s="218">
        <f t="shared" si="23"/>
        <v>0</v>
      </c>
      <c r="J152" s="219" t="s">
        <v>595</v>
      </c>
      <c r="O152" s="216"/>
    </row>
    <row r="153" spans="1:15" ht="12.75">
      <c r="A153" s="217" t="s">
        <v>1115</v>
      </c>
      <c r="D153" s="218">
        <f>67273118+20358489</f>
        <v>87631607</v>
      </c>
      <c r="E153" s="218"/>
      <c r="F153" s="218">
        <f t="shared" si="22"/>
        <v>87631607</v>
      </c>
      <c r="G153" s="22"/>
      <c r="H153" s="220"/>
      <c r="I153" s="231"/>
      <c r="J153" s="219" t="s">
        <v>595</v>
      </c>
      <c r="O153" s="216"/>
    </row>
    <row r="154" spans="1:15" ht="12.75">
      <c r="A154" s="222" t="s">
        <v>268</v>
      </c>
      <c r="D154" s="227" t="e">
        <f>SUM(D145:D153)</f>
        <v>#REF!</v>
      </c>
      <c r="E154" s="227">
        <f>SUM(E145:E153)</f>
        <v>0</v>
      </c>
      <c r="F154" s="227" t="e">
        <f>SUM(F145:F153)</f>
        <v>#REF!</v>
      </c>
      <c r="G154" s="227">
        <f>SUM(G145:G152)</f>
        <v>35594348</v>
      </c>
      <c r="H154" s="227">
        <f>SUM(H145:H152)</f>
        <v>0</v>
      </c>
      <c r="I154" s="227">
        <f>SUM(I145:I152)</f>
        <v>35594348</v>
      </c>
      <c r="J154" s="219" t="s">
        <v>595</v>
      </c>
      <c r="O154" s="216"/>
    </row>
    <row r="155" spans="4:15" ht="12.75">
      <c r="D155" s="218"/>
      <c r="E155" s="218"/>
      <c r="F155" s="218"/>
      <c r="G155" s="218"/>
      <c r="H155" s="221"/>
      <c r="I155" s="218"/>
      <c r="J155" s="219" t="s">
        <v>595</v>
      </c>
      <c r="O155" s="216"/>
    </row>
    <row r="156" spans="4:15" ht="12.75">
      <c r="D156" s="218"/>
      <c r="E156" s="218"/>
      <c r="F156" s="218"/>
      <c r="G156" s="218"/>
      <c r="H156" s="221"/>
      <c r="I156" s="218"/>
      <c r="J156" s="219" t="s">
        <v>595</v>
      </c>
      <c r="O156" s="216"/>
    </row>
    <row r="157" spans="1:15" ht="12.75">
      <c r="A157" s="207">
        <v>63</v>
      </c>
      <c r="C157" s="207" t="s">
        <v>654</v>
      </c>
      <c r="D157" s="225"/>
      <c r="E157" s="225"/>
      <c r="F157" s="225"/>
      <c r="G157" s="225"/>
      <c r="H157" s="221"/>
      <c r="I157" s="218"/>
      <c r="J157" s="219" t="s">
        <v>595</v>
      </c>
      <c r="O157" s="216"/>
    </row>
    <row r="158" spans="1:15" ht="12.75">
      <c r="A158" s="217" t="s">
        <v>655</v>
      </c>
      <c r="D158" s="218" t="e">
        <f>#REF!</f>
        <v>#REF!</v>
      </c>
      <c r="E158" s="218">
        <v>0</v>
      </c>
      <c r="F158" s="218" t="e">
        <f aca="true" t="shared" si="24" ref="F158:F176">SUM(D158:E158)</f>
        <v>#REF!</v>
      </c>
      <c r="G158" s="22">
        <v>409068</v>
      </c>
      <c r="H158" s="220">
        <v>0</v>
      </c>
      <c r="I158" s="218">
        <f aca="true" t="shared" si="25" ref="I158:I175">SUM(G158:H158)</f>
        <v>409068</v>
      </c>
      <c r="J158" s="219" t="s">
        <v>595</v>
      </c>
      <c r="O158" s="216"/>
    </row>
    <row r="159" spans="1:15" ht="12.75">
      <c r="A159" s="217" t="s">
        <v>656</v>
      </c>
      <c r="D159" s="218" t="e">
        <f>#REF!</f>
        <v>#REF!</v>
      </c>
      <c r="E159" s="218">
        <v>0</v>
      </c>
      <c r="F159" s="218" t="e">
        <f t="shared" si="24"/>
        <v>#REF!</v>
      </c>
      <c r="G159" s="22">
        <v>310842</v>
      </c>
      <c r="H159" s="220">
        <v>0</v>
      </c>
      <c r="I159" s="218">
        <f t="shared" si="25"/>
        <v>310842</v>
      </c>
      <c r="J159" s="219" t="s">
        <v>595</v>
      </c>
      <c r="O159" s="216"/>
    </row>
    <row r="160" spans="1:15" ht="12.75">
      <c r="A160" s="217" t="s">
        <v>274</v>
      </c>
      <c r="D160" s="218" t="e">
        <f>#REF!</f>
        <v>#REF!</v>
      </c>
      <c r="E160" s="218">
        <v>0</v>
      </c>
      <c r="F160" s="218" t="e">
        <f t="shared" si="24"/>
        <v>#REF!</v>
      </c>
      <c r="G160" s="22">
        <v>3047611</v>
      </c>
      <c r="H160" s="220">
        <v>0</v>
      </c>
      <c r="I160" s="218">
        <f t="shared" si="25"/>
        <v>3047611</v>
      </c>
      <c r="J160" s="219" t="s">
        <v>595</v>
      </c>
      <c r="O160" s="216"/>
    </row>
    <row r="161" spans="1:15" ht="12.75">
      <c r="A161" s="217" t="s">
        <v>527</v>
      </c>
      <c r="D161" s="218" t="e">
        <f>#REF!</f>
        <v>#REF!</v>
      </c>
      <c r="E161" s="218">
        <v>0</v>
      </c>
      <c r="F161" s="218" t="e">
        <f t="shared" si="24"/>
        <v>#REF!</v>
      </c>
      <c r="G161" s="22">
        <v>1132761</v>
      </c>
      <c r="H161" s="220">
        <v>0</v>
      </c>
      <c r="I161" s="218">
        <f t="shared" si="25"/>
        <v>1132761</v>
      </c>
      <c r="J161" s="219" t="s">
        <v>595</v>
      </c>
      <c r="O161" s="216"/>
    </row>
    <row r="162" spans="1:15" ht="12.75">
      <c r="A162" s="217" t="s">
        <v>990</v>
      </c>
      <c r="D162" s="218" t="e">
        <f>#REF!</f>
        <v>#REF!</v>
      </c>
      <c r="E162" s="218">
        <v>0</v>
      </c>
      <c r="F162" s="218" t="e">
        <f t="shared" si="24"/>
        <v>#REF!</v>
      </c>
      <c r="G162" s="22">
        <v>1203705</v>
      </c>
      <c r="H162" s="220">
        <v>0</v>
      </c>
      <c r="I162" s="218">
        <f t="shared" si="25"/>
        <v>1203705</v>
      </c>
      <c r="J162" s="219" t="s">
        <v>595</v>
      </c>
      <c r="O162" s="216"/>
    </row>
    <row r="163" spans="1:15" ht="12.75">
      <c r="A163" s="217" t="s">
        <v>228</v>
      </c>
      <c r="D163" s="218" t="e">
        <f>#REF!</f>
        <v>#REF!</v>
      </c>
      <c r="E163" s="218">
        <v>0</v>
      </c>
      <c r="F163" s="218" t="e">
        <f t="shared" si="24"/>
        <v>#REF!</v>
      </c>
      <c r="G163" s="22">
        <v>106937</v>
      </c>
      <c r="H163" s="220">
        <v>0</v>
      </c>
      <c r="I163" s="218">
        <f t="shared" si="25"/>
        <v>106937</v>
      </c>
      <c r="J163" s="219" t="s">
        <v>595</v>
      </c>
      <c r="O163" s="216"/>
    </row>
    <row r="164" spans="1:15" ht="12.75">
      <c r="A164" s="217" t="s">
        <v>194</v>
      </c>
      <c r="D164" s="218" t="e">
        <f>#REF!</f>
        <v>#REF!</v>
      </c>
      <c r="E164" s="218">
        <v>0</v>
      </c>
      <c r="F164" s="218" t="e">
        <f t="shared" si="24"/>
        <v>#REF!</v>
      </c>
      <c r="G164" s="22">
        <v>228201</v>
      </c>
      <c r="H164" s="220">
        <v>0</v>
      </c>
      <c r="I164" s="218">
        <f t="shared" si="25"/>
        <v>228201</v>
      </c>
      <c r="J164" s="219" t="s">
        <v>595</v>
      </c>
      <c r="O164" s="216"/>
    </row>
    <row r="165" spans="1:15" ht="12.75">
      <c r="A165" s="217" t="s">
        <v>195</v>
      </c>
      <c r="D165" s="218" t="e">
        <f>#REF!</f>
        <v>#REF!</v>
      </c>
      <c r="E165" s="218">
        <v>0</v>
      </c>
      <c r="F165" s="218" t="e">
        <f t="shared" si="24"/>
        <v>#REF!</v>
      </c>
      <c r="G165" s="22">
        <v>16301</v>
      </c>
      <c r="H165" s="220">
        <v>0</v>
      </c>
      <c r="I165" s="218">
        <f t="shared" si="25"/>
        <v>16301</v>
      </c>
      <c r="J165" s="219" t="s">
        <v>595</v>
      </c>
      <c r="O165" s="216"/>
    </row>
    <row r="166" spans="1:15" ht="12.75">
      <c r="A166" s="217" t="s">
        <v>830</v>
      </c>
      <c r="D166" s="218" t="e">
        <f>#REF!</f>
        <v>#REF!</v>
      </c>
      <c r="E166" s="218">
        <v>0</v>
      </c>
      <c r="F166" s="218" t="e">
        <f t="shared" si="24"/>
        <v>#REF!</v>
      </c>
      <c r="G166" s="22">
        <v>49928</v>
      </c>
      <c r="H166" s="220">
        <v>0</v>
      </c>
      <c r="I166" s="218">
        <f t="shared" si="25"/>
        <v>49928</v>
      </c>
      <c r="J166" s="219" t="s">
        <v>595</v>
      </c>
      <c r="O166" s="216"/>
    </row>
    <row r="167" spans="1:15" ht="12.75">
      <c r="A167" s="217" t="s">
        <v>831</v>
      </c>
      <c r="D167" s="218" t="e">
        <f>#REF!</f>
        <v>#REF!</v>
      </c>
      <c r="E167" s="218">
        <v>0</v>
      </c>
      <c r="F167" s="218" t="e">
        <f t="shared" si="24"/>
        <v>#REF!</v>
      </c>
      <c r="G167" s="22">
        <v>214069</v>
      </c>
      <c r="H167" s="220">
        <v>0</v>
      </c>
      <c r="I167" s="218">
        <f t="shared" si="25"/>
        <v>214069</v>
      </c>
      <c r="J167" s="219" t="s">
        <v>595</v>
      </c>
      <c r="O167" s="216"/>
    </row>
    <row r="168" spans="1:15" ht="12.75">
      <c r="A168" s="217" t="s">
        <v>627</v>
      </c>
      <c r="D168" s="218" t="e">
        <f>#REF!</f>
        <v>#REF!</v>
      </c>
      <c r="E168" s="218">
        <v>0</v>
      </c>
      <c r="F168" s="218" t="e">
        <f t="shared" si="24"/>
        <v>#REF!</v>
      </c>
      <c r="G168" s="22">
        <v>3000</v>
      </c>
      <c r="H168" s="220">
        <v>0</v>
      </c>
      <c r="I168" s="218">
        <f t="shared" si="25"/>
        <v>3000</v>
      </c>
      <c r="J168" s="219" t="s">
        <v>595</v>
      </c>
      <c r="O168" s="216"/>
    </row>
    <row r="169" spans="1:15" ht="12.75">
      <c r="A169" s="217" t="s">
        <v>942</v>
      </c>
      <c r="D169" s="218" t="e">
        <f>#REF!</f>
        <v>#REF!</v>
      </c>
      <c r="E169" s="218">
        <v>0</v>
      </c>
      <c r="F169" s="218" t="e">
        <f t="shared" si="24"/>
        <v>#REF!</v>
      </c>
      <c r="G169" s="22">
        <v>63708</v>
      </c>
      <c r="H169" s="220">
        <v>0</v>
      </c>
      <c r="I169" s="218">
        <f t="shared" si="25"/>
        <v>63708</v>
      </c>
      <c r="J169" s="219" t="s">
        <v>595</v>
      </c>
      <c r="O169" s="216"/>
    </row>
    <row r="170" spans="1:15" ht="12.75">
      <c r="A170" s="217" t="s">
        <v>878</v>
      </c>
      <c r="D170" s="218" t="e">
        <f>#REF!</f>
        <v>#REF!</v>
      </c>
      <c r="E170" s="218">
        <v>0</v>
      </c>
      <c r="F170" s="218" t="e">
        <f t="shared" si="24"/>
        <v>#REF!</v>
      </c>
      <c r="G170" s="22">
        <v>5085</v>
      </c>
      <c r="H170" s="220">
        <v>0</v>
      </c>
      <c r="I170" s="218">
        <f t="shared" si="25"/>
        <v>5085</v>
      </c>
      <c r="J170" s="219" t="s">
        <v>595</v>
      </c>
      <c r="O170" s="216"/>
    </row>
    <row r="171" spans="1:15" ht="12.75">
      <c r="A171" s="232" t="s">
        <v>1056</v>
      </c>
      <c r="D171" s="218" t="e">
        <f>#REF!</f>
        <v>#REF!</v>
      </c>
      <c r="E171" s="218">
        <v>0</v>
      </c>
      <c r="F171" s="218" t="e">
        <f t="shared" si="24"/>
        <v>#REF!</v>
      </c>
      <c r="G171" s="22">
        <v>54491</v>
      </c>
      <c r="H171" s="220">
        <v>0</v>
      </c>
      <c r="I171" s="218">
        <f t="shared" si="25"/>
        <v>54491</v>
      </c>
      <c r="J171" s="219"/>
      <c r="O171" s="216"/>
    </row>
    <row r="172" spans="1:15" ht="12.75">
      <c r="A172" s="217" t="s">
        <v>826</v>
      </c>
      <c r="D172" s="218" t="e">
        <f>#REF!</f>
        <v>#REF!</v>
      </c>
      <c r="E172" s="218">
        <v>0</v>
      </c>
      <c r="F172" s="218" t="e">
        <f t="shared" si="24"/>
        <v>#REF!</v>
      </c>
      <c r="G172" s="22">
        <v>137386</v>
      </c>
      <c r="H172" s="220">
        <v>0</v>
      </c>
      <c r="I172" s="218">
        <f t="shared" si="25"/>
        <v>137386</v>
      </c>
      <c r="J172" s="219" t="s">
        <v>595</v>
      </c>
      <c r="O172" s="216"/>
    </row>
    <row r="173" spans="1:15" ht="12.75">
      <c r="A173" s="217" t="s">
        <v>277</v>
      </c>
      <c r="D173" s="218" t="e">
        <f>#REF!</f>
        <v>#REF!</v>
      </c>
      <c r="E173" s="218">
        <v>0</v>
      </c>
      <c r="F173" s="218" t="e">
        <f t="shared" si="24"/>
        <v>#REF!</v>
      </c>
      <c r="G173" s="22">
        <v>128941</v>
      </c>
      <c r="H173" s="220">
        <v>0</v>
      </c>
      <c r="I173" s="218">
        <f t="shared" si="25"/>
        <v>128941</v>
      </c>
      <c r="J173" s="219" t="s">
        <v>595</v>
      </c>
      <c r="O173" s="216"/>
    </row>
    <row r="174" spans="1:15" ht="12.75">
      <c r="A174" s="217" t="s">
        <v>278</v>
      </c>
      <c r="D174" s="218" t="e">
        <f>#REF!</f>
        <v>#REF!</v>
      </c>
      <c r="E174" s="218">
        <v>0</v>
      </c>
      <c r="F174" s="218" t="e">
        <f t="shared" si="24"/>
        <v>#REF!</v>
      </c>
      <c r="G174" s="22">
        <v>32586</v>
      </c>
      <c r="H174" s="220">
        <v>0</v>
      </c>
      <c r="I174" s="218">
        <f t="shared" si="25"/>
        <v>32586</v>
      </c>
      <c r="J174" s="219" t="s">
        <v>595</v>
      </c>
      <c r="O174" s="216"/>
    </row>
    <row r="175" spans="1:15" ht="12.75">
      <c r="A175" s="217" t="s">
        <v>814</v>
      </c>
      <c r="D175" s="218" t="e">
        <f>#REF!</f>
        <v>#REF!</v>
      </c>
      <c r="E175" s="218">
        <v>0</v>
      </c>
      <c r="F175" s="218" t="e">
        <f t="shared" si="24"/>
        <v>#REF!</v>
      </c>
      <c r="G175" s="22">
        <v>328799</v>
      </c>
      <c r="H175" s="220">
        <v>0</v>
      </c>
      <c r="I175" s="218">
        <f t="shared" si="25"/>
        <v>328799</v>
      </c>
      <c r="J175" s="219" t="s">
        <v>595</v>
      </c>
      <c r="O175" s="216"/>
    </row>
    <row r="176" spans="1:15" ht="12.75">
      <c r="A176" s="208" t="s">
        <v>1115</v>
      </c>
      <c r="D176" s="218">
        <v>22500</v>
      </c>
      <c r="E176" s="218"/>
      <c r="F176" s="218">
        <f t="shared" si="24"/>
        <v>22500</v>
      </c>
      <c r="G176" s="218"/>
      <c r="H176" s="220"/>
      <c r="I176" s="218"/>
      <c r="J176" s="219" t="s">
        <v>595</v>
      </c>
      <c r="O176" s="216"/>
    </row>
    <row r="177" spans="1:15" ht="12.75">
      <c r="A177" s="222" t="s">
        <v>268</v>
      </c>
      <c r="C177" s="223" t="s">
        <v>595</v>
      </c>
      <c r="D177" s="227" t="e">
        <f aca="true" t="shared" si="26" ref="D177:I177">SUM(D158:D176)</f>
        <v>#REF!</v>
      </c>
      <c r="E177" s="227">
        <f t="shared" si="26"/>
        <v>0</v>
      </c>
      <c r="F177" s="227" t="e">
        <f t="shared" si="26"/>
        <v>#REF!</v>
      </c>
      <c r="G177" s="227">
        <f t="shared" si="26"/>
        <v>7473419</v>
      </c>
      <c r="H177" s="227">
        <f t="shared" si="26"/>
        <v>0</v>
      </c>
      <c r="I177" s="227">
        <f t="shared" si="26"/>
        <v>7473419</v>
      </c>
      <c r="J177" s="219" t="s">
        <v>595</v>
      </c>
      <c r="O177" s="216"/>
    </row>
    <row r="178" spans="4:15" ht="12.75">
      <c r="D178" s="218"/>
      <c r="E178" s="218"/>
      <c r="F178" s="218"/>
      <c r="G178" s="218"/>
      <c r="H178" s="220"/>
      <c r="I178" s="218"/>
      <c r="J178" s="219" t="s">
        <v>595</v>
      </c>
      <c r="O178" s="216"/>
    </row>
    <row r="179" spans="4:15" ht="12.75">
      <c r="D179" s="218"/>
      <c r="E179" s="218"/>
      <c r="F179" s="218">
        <f aca="true" t="shared" si="27" ref="F179:F189">SUM(D179:E179)</f>
        <v>0</v>
      </c>
      <c r="G179" s="218"/>
      <c r="H179" s="221"/>
      <c r="I179" s="218"/>
      <c r="J179" s="219" t="s">
        <v>595</v>
      </c>
      <c r="O179" s="216"/>
    </row>
    <row r="180" spans="1:15" ht="12.75">
      <c r="A180" s="207">
        <v>66</v>
      </c>
      <c r="C180" s="207" t="s">
        <v>223</v>
      </c>
      <c r="D180" s="225"/>
      <c r="E180" s="225"/>
      <c r="F180" s="218">
        <f t="shared" si="27"/>
        <v>0</v>
      </c>
      <c r="G180" s="225"/>
      <c r="H180" s="221"/>
      <c r="I180" s="218"/>
      <c r="J180" s="219" t="s">
        <v>595</v>
      </c>
      <c r="O180" s="216"/>
    </row>
    <row r="181" spans="1:15" ht="12.75">
      <c r="A181" s="217" t="s">
        <v>224</v>
      </c>
      <c r="D181" s="218" t="e">
        <f>#REF!</f>
        <v>#REF!</v>
      </c>
      <c r="E181" s="218" t="e">
        <f>#REF!</f>
        <v>#REF!</v>
      </c>
      <c r="F181" s="218" t="e">
        <f t="shared" si="27"/>
        <v>#REF!</v>
      </c>
      <c r="G181" s="22">
        <v>1286178</v>
      </c>
      <c r="H181" s="220">
        <v>24503</v>
      </c>
      <c r="I181" s="218">
        <f aca="true" t="shared" si="28" ref="I181:I188">SUM(G181:H181)</f>
        <v>1310681</v>
      </c>
      <c r="J181" s="219" t="s">
        <v>595</v>
      </c>
      <c r="O181" s="216"/>
    </row>
    <row r="182" spans="1:15" ht="12.75">
      <c r="A182" s="217" t="s">
        <v>111</v>
      </c>
      <c r="D182" s="218" t="e">
        <f>#REF!</f>
        <v>#REF!</v>
      </c>
      <c r="E182" s="218" t="e">
        <f>#REF!</f>
        <v>#REF!</v>
      </c>
      <c r="F182" s="218" t="e">
        <f t="shared" si="27"/>
        <v>#REF!</v>
      </c>
      <c r="G182" s="22">
        <v>210140</v>
      </c>
      <c r="H182" s="220">
        <v>5820</v>
      </c>
      <c r="I182" s="218">
        <f t="shared" si="28"/>
        <v>215960</v>
      </c>
      <c r="J182" s="219" t="s">
        <v>595</v>
      </c>
      <c r="O182" s="216"/>
    </row>
    <row r="183" spans="1:15" ht="12.75">
      <c r="A183" s="217" t="s">
        <v>935</v>
      </c>
      <c r="D183" s="218" t="e">
        <f>#REF!</f>
        <v>#REF!</v>
      </c>
      <c r="E183" s="218" t="e">
        <f>#REF!</f>
        <v>#REF!</v>
      </c>
      <c r="F183" s="218" t="e">
        <f t="shared" si="27"/>
        <v>#REF!</v>
      </c>
      <c r="G183" s="22">
        <v>183253</v>
      </c>
      <c r="H183" s="220">
        <v>120</v>
      </c>
      <c r="I183" s="218">
        <f t="shared" si="28"/>
        <v>183373</v>
      </c>
      <c r="J183" s="219" t="s">
        <v>595</v>
      </c>
      <c r="O183" s="216"/>
    </row>
    <row r="184" spans="1:15" ht="12.75">
      <c r="A184" s="217" t="s">
        <v>469</v>
      </c>
      <c r="D184" s="218" t="e">
        <f>#REF!</f>
        <v>#REF!</v>
      </c>
      <c r="E184" s="218">
        <v>0</v>
      </c>
      <c r="F184" s="218" t="e">
        <f t="shared" si="27"/>
        <v>#REF!</v>
      </c>
      <c r="G184" s="22">
        <v>0</v>
      </c>
      <c r="H184" s="220">
        <v>0</v>
      </c>
      <c r="I184" s="218">
        <f t="shared" si="28"/>
        <v>0</v>
      </c>
      <c r="J184" s="219" t="s">
        <v>595</v>
      </c>
      <c r="O184" s="216"/>
    </row>
    <row r="185" spans="1:15" ht="12.75">
      <c r="A185" s="217" t="s">
        <v>609</v>
      </c>
      <c r="D185" s="218" t="e">
        <f>#REF!</f>
        <v>#REF!</v>
      </c>
      <c r="E185" s="218" t="e">
        <f>#REF!</f>
        <v>#REF!</v>
      </c>
      <c r="F185" s="218" t="e">
        <f t="shared" si="27"/>
        <v>#REF!</v>
      </c>
      <c r="G185" s="22">
        <v>27758</v>
      </c>
      <c r="H185" s="220">
        <v>0</v>
      </c>
      <c r="I185" s="218">
        <f t="shared" si="28"/>
        <v>27758</v>
      </c>
      <c r="J185" s="219" t="s">
        <v>595</v>
      </c>
      <c r="O185" s="216"/>
    </row>
    <row r="186" spans="1:15" ht="12.75">
      <c r="A186" s="217" t="s">
        <v>186</v>
      </c>
      <c r="D186" s="218" t="e">
        <f>#REF!</f>
        <v>#REF!</v>
      </c>
      <c r="E186" s="218" t="e">
        <f>#REF!</f>
        <v>#REF!</v>
      </c>
      <c r="F186" s="218" t="e">
        <f t="shared" si="27"/>
        <v>#REF!</v>
      </c>
      <c r="G186" s="22">
        <v>24289</v>
      </c>
      <c r="H186" s="220">
        <v>7450</v>
      </c>
      <c r="I186" s="218">
        <f t="shared" si="28"/>
        <v>31739</v>
      </c>
      <c r="J186" s="219" t="s">
        <v>595</v>
      </c>
      <c r="O186" s="216"/>
    </row>
    <row r="187" spans="1:15" ht="12.75">
      <c r="A187" s="217" t="s">
        <v>187</v>
      </c>
      <c r="D187" s="218" t="e">
        <f>#REF!</f>
        <v>#REF!</v>
      </c>
      <c r="E187" s="218" t="e">
        <f>#REF!</f>
        <v>#REF!</v>
      </c>
      <c r="F187" s="218" t="e">
        <f t="shared" si="27"/>
        <v>#REF!</v>
      </c>
      <c r="G187" s="22">
        <v>0</v>
      </c>
      <c r="H187" s="220">
        <v>0</v>
      </c>
      <c r="I187" s="218">
        <f t="shared" si="28"/>
        <v>0</v>
      </c>
      <c r="J187" s="219" t="s">
        <v>595</v>
      </c>
      <c r="O187" s="216"/>
    </row>
    <row r="188" spans="1:15" ht="12.75">
      <c r="A188" s="217" t="s">
        <v>188</v>
      </c>
      <c r="D188" s="218" t="e">
        <f>#REF!</f>
        <v>#REF!</v>
      </c>
      <c r="E188" s="218" t="e">
        <f>#REF!</f>
        <v>#REF!</v>
      </c>
      <c r="F188" s="218" t="e">
        <f t="shared" si="27"/>
        <v>#REF!</v>
      </c>
      <c r="G188" s="22">
        <v>76736</v>
      </c>
      <c r="H188" s="220">
        <v>0</v>
      </c>
      <c r="I188" s="218">
        <f t="shared" si="28"/>
        <v>76736</v>
      </c>
      <c r="J188" s="219" t="s">
        <v>595</v>
      </c>
      <c r="O188" s="216"/>
    </row>
    <row r="189" spans="1:15" ht="12.75">
      <c r="A189" s="208" t="s">
        <v>1115</v>
      </c>
      <c r="D189" s="218">
        <v>134232</v>
      </c>
      <c r="E189" s="218"/>
      <c r="F189" s="218">
        <f t="shared" si="27"/>
        <v>134232</v>
      </c>
      <c r="G189" s="218"/>
      <c r="H189" s="221"/>
      <c r="I189" s="218"/>
      <c r="J189" s="219" t="s">
        <v>595</v>
      </c>
      <c r="O189" s="216"/>
    </row>
    <row r="190" spans="1:15" ht="12.75">
      <c r="A190" s="222" t="s">
        <v>268</v>
      </c>
      <c r="C190" s="223" t="s">
        <v>595</v>
      </c>
      <c r="D190" s="224" t="e">
        <f aca="true" t="shared" si="29" ref="D190:I190">SUM(D181:D189)</f>
        <v>#REF!</v>
      </c>
      <c r="E190" s="224" t="e">
        <f t="shared" si="29"/>
        <v>#REF!</v>
      </c>
      <c r="F190" s="224" t="e">
        <f t="shared" si="29"/>
        <v>#REF!</v>
      </c>
      <c r="G190" s="224">
        <f t="shared" si="29"/>
        <v>1808354</v>
      </c>
      <c r="H190" s="224">
        <f t="shared" si="29"/>
        <v>37893</v>
      </c>
      <c r="I190" s="224">
        <f t="shared" si="29"/>
        <v>1846247</v>
      </c>
      <c r="J190" s="219" t="s">
        <v>595</v>
      </c>
      <c r="O190" s="216"/>
    </row>
    <row r="191" spans="4:15" ht="12.75">
      <c r="D191" s="218"/>
      <c r="E191" s="218"/>
      <c r="F191" s="218"/>
      <c r="G191" s="218"/>
      <c r="H191" s="221"/>
      <c r="I191" s="218"/>
      <c r="J191" s="219" t="s">
        <v>595</v>
      </c>
      <c r="O191" s="216"/>
    </row>
    <row r="192" spans="1:15" ht="12.75">
      <c r="A192" s="207">
        <v>69</v>
      </c>
      <c r="C192" s="207" t="s">
        <v>189</v>
      </c>
      <c r="D192" s="225"/>
      <c r="E192" s="225"/>
      <c r="F192" s="225"/>
      <c r="G192" s="225"/>
      <c r="H192" s="221"/>
      <c r="I192" s="218"/>
      <c r="J192" s="219" t="s">
        <v>595</v>
      </c>
      <c r="O192" s="216"/>
    </row>
    <row r="193" spans="1:15" ht="12.75">
      <c r="A193" s="217" t="s">
        <v>671</v>
      </c>
      <c r="D193" s="218">
        <v>0</v>
      </c>
      <c r="E193" s="218">
        <v>0</v>
      </c>
      <c r="F193" s="218">
        <f aca="true" t="shared" si="30" ref="F193:F216">SUM(D193:E193)</f>
        <v>0</v>
      </c>
      <c r="G193" s="218">
        <v>188926305</v>
      </c>
      <c r="H193" s="220">
        <v>112343545</v>
      </c>
      <c r="I193" s="218">
        <f aca="true" t="shared" si="31" ref="I193:I216">SUM(G193:H193)</f>
        <v>301269850</v>
      </c>
      <c r="J193" s="219" t="s">
        <v>595</v>
      </c>
      <c r="O193" s="216"/>
    </row>
    <row r="194" spans="1:15" ht="12.75">
      <c r="A194" s="217" t="s">
        <v>770</v>
      </c>
      <c r="D194" s="218">
        <v>0</v>
      </c>
      <c r="E194" s="218" t="e">
        <f>#REF!</f>
        <v>#REF!</v>
      </c>
      <c r="F194" s="218" t="e">
        <f t="shared" si="30"/>
        <v>#REF!</v>
      </c>
      <c r="G194" s="218">
        <v>8792000</v>
      </c>
      <c r="H194" s="220">
        <v>0</v>
      </c>
      <c r="I194" s="218">
        <f t="shared" si="31"/>
        <v>8792000</v>
      </c>
      <c r="J194" s="219" t="s">
        <v>595</v>
      </c>
      <c r="O194" s="216"/>
    </row>
    <row r="195" spans="1:15" s="234" customFormat="1" ht="12.75">
      <c r="A195" s="233" t="s">
        <v>728</v>
      </c>
      <c r="D195" s="235">
        <v>0</v>
      </c>
      <c r="E195" s="235" t="e">
        <f>#REF!</f>
        <v>#REF!</v>
      </c>
      <c r="F195" s="235" t="e">
        <f t="shared" si="30"/>
        <v>#REF!</v>
      </c>
      <c r="G195" s="235">
        <v>18150000</v>
      </c>
      <c r="H195" s="236">
        <v>0</v>
      </c>
      <c r="I195" s="235">
        <f t="shared" si="31"/>
        <v>18150000</v>
      </c>
      <c r="J195" s="237" t="s">
        <v>595</v>
      </c>
      <c r="O195" s="238"/>
    </row>
    <row r="196" spans="1:15" ht="12.75">
      <c r="A196" s="217" t="s">
        <v>370</v>
      </c>
      <c r="D196" s="218" t="e">
        <f>#REF!</f>
        <v>#REF!</v>
      </c>
      <c r="E196" s="218" t="e">
        <f>#REF!</f>
        <v>#REF!</v>
      </c>
      <c r="F196" s="218" t="e">
        <f t="shared" si="30"/>
        <v>#REF!</v>
      </c>
      <c r="G196" s="218">
        <v>0</v>
      </c>
      <c r="H196" s="220">
        <v>3644110</v>
      </c>
      <c r="I196" s="218">
        <f t="shared" si="31"/>
        <v>3644110</v>
      </c>
      <c r="J196" s="219" t="s">
        <v>595</v>
      </c>
      <c r="O196" s="216"/>
    </row>
    <row r="197" spans="1:15" ht="12.75">
      <c r="A197" s="217" t="s">
        <v>976</v>
      </c>
      <c r="D197" s="218">
        <v>0</v>
      </c>
      <c r="E197" s="218" t="e">
        <f>#REF!</f>
        <v>#REF!</v>
      </c>
      <c r="F197" s="218" t="e">
        <f t="shared" si="30"/>
        <v>#REF!</v>
      </c>
      <c r="G197" s="218">
        <v>4395000</v>
      </c>
      <c r="H197" s="220">
        <v>0</v>
      </c>
      <c r="I197" s="218">
        <f t="shared" si="31"/>
        <v>4395000</v>
      </c>
      <c r="J197" s="219" t="s">
        <v>595</v>
      </c>
      <c r="O197" s="216"/>
    </row>
    <row r="198" spans="1:15" ht="12.75">
      <c r="A198" s="217" t="s">
        <v>742</v>
      </c>
      <c r="D198" s="218">
        <v>0</v>
      </c>
      <c r="E198" s="218">
        <v>0</v>
      </c>
      <c r="F198" s="218">
        <f t="shared" si="30"/>
        <v>0</v>
      </c>
      <c r="G198" s="218">
        <v>89990</v>
      </c>
      <c r="H198" s="220">
        <v>0</v>
      </c>
      <c r="I198" s="218">
        <f t="shared" si="31"/>
        <v>89990</v>
      </c>
      <c r="J198" s="219" t="s">
        <v>595</v>
      </c>
      <c r="O198" s="216"/>
    </row>
    <row r="199" spans="1:15" ht="12.75">
      <c r="A199" s="217" t="s">
        <v>743</v>
      </c>
      <c r="D199" s="218">
        <v>0</v>
      </c>
      <c r="E199" s="218" t="e">
        <f>#REF!</f>
        <v>#REF!</v>
      </c>
      <c r="F199" s="218" t="e">
        <f t="shared" si="30"/>
        <v>#REF!</v>
      </c>
      <c r="G199" s="218">
        <v>4275000</v>
      </c>
      <c r="H199" s="220">
        <v>0</v>
      </c>
      <c r="I199" s="218">
        <f t="shared" si="31"/>
        <v>4275000</v>
      </c>
      <c r="J199" s="219" t="s">
        <v>595</v>
      </c>
      <c r="O199" s="216"/>
    </row>
    <row r="200" spans="1:15" ht="12.75">
      <c r="A200" s="217" t="s">
        <v>245</v>
      </c>
      <c r="D200" s="218" t="e">
        <f>#REF!</f>
        <v>#REF!</v>
      </c>
      <c r="E200" s="218" t="e">
        <f>#REF!</f>
        <v>#REF!</v>
      </c>
      <c r="F200" s="218" t="e">
        <f t="shared" si="30"/>
        <v>#REF!</v>
      </c>
      <c r="G200" s="218">
        <v>7099886</v>
      </c>
      <c r="H200" s="220">
        <v>0</v>
      </c>
      <c r="I200" s="218">
        <f t="shared" si="31"/>
        <v>7099886</v>
      </c>
      <c r="J200" s="219" t="s">
        <v>595</v>
      </c>
      <c r="O200" s="216"/>
    </row>
    <row r="201" spans="1:15" ht="12.75">
      <c r="A201" s="217" t="s">
        <v>683</v>
      </c>
      <c r="D201" s="227" t="e">
        <f>#REF!</f>
        <v>#REF!</v>
      </c>
      <c r="E201" s="218" t="e">
        <f>#REF!</f>
        <v>#REF!</v>
      </c>
      <c r="F201" s="218" t="e">
        <f t="shared" si="30"/>
        <v>#REF!</v>
      </c>
      <c r="G201" s="218">
        <v>1190978</v>
      </c>
      <c r="H201" s="220">
        <v>0</v>
      </c>
      <c r="I201" s="218">
        <f t="shared" si="31"/>
        <v>1190978</v>
      </c>
      <c r="J201" s="219" t="s">
        <v>595</v>
      </c>
      <c r="O201" s="216"/>
    </row>
    <row r="202" spans="1:15" ht="12.75">
      <c r="A202" s="217" t="s">
        <v>51</v>
      </c>
      <c r="D202" s="227" t="e">
        <f>#REF!</f>
        <v>#REF!</v>
      </c>
      <c r="E202" s="218" t="e">
        <f>#REF!</f>
        <v>#REF!</v>
      </c>
      <c r="F202" s="218" t="e">
        <f t="shared" si="30"/>
        <v>#REF!</v>
      </c>
      <c r="G202" s="218">
        <v>0</v>
      </c>
      <c r="H202" s="220">
        <v>0</v>
      </c>
      <c r="I202" s="218">
        <f t="shared" si="31"/>
        <v>0</v>
      </c>
      <c r="J202" s="219" t="s">
        <v>595</v>
      </c>
      <c r="O202" s="216"/>
    </row>
    <row r="203" spans="1:15" ht="12.75">
      <c r="A203" s="217" t="s">
        <v>705</v>
      </c>
      <c r="D203" s="227" t="e">
        <f>#REF!</f>
        <v>#REF!</v>
      </c>
      <c r="E203" s="218" t="e">
        <f>#REF!</f>
        <v>#REF!</v>
      </c>
      <c r="F203" s="218" t="e">
        <f t="shared" si="30"/>
        <v>#REF!</v>
      </c>
      <c r="G203" s="218">
        <v>3296980</v>
      </c>
      <c r="H203" s="220">
        <v>0</v>
      </c>
      <c r="I203" s="218">
        <f t="shared" si="31"/>
        <v>3296980</v>
      </c>
      <c r="J203" s="219" t="s">
        <v>595</v>
      </c>
      <c r="O203" s="216"/>
    </row>
    <row r="204" spans="1:15" ht="12.75">
      <c r="A204" s="217" t="s">
        <v>44</v>
      </c>
      <c r="D204" s="227" t="e">
        <f>#REF!</f>
        <v>#REF!</v>
      </c>
      <c r="E204" s="218" t="e">
        <f>#REF!</f>
        <v>#REF!</v>
      </c>
      <c r="F204" s="218" t="e">
        <f t="shared" si="30"/>
        <v>#REF!</v>
      </c>
      <c r="G204" s="218">
        <v>5320205</v>
      </c>
      <c r="H204" s="220">
        <v>0</v>
      </c>
      <c r="I204" s="218">
        <f t="shared" si="31"/>
        <v>5320205</v>
      </c>
      <c r="J204" s="219" t="s">
        <v>595</v>
      </c>
      <c r="O204" s="216"/>
    </row>
    <row r="205" spans="1:15" ht="12.75">
      <c r="A205" s="217" t="s">
        <v>437</v>
      </c>
      <c r="D205" s="218" t="e">
        <f>#REF!</f>
        <v>#REF!</v>
      </c>
      <c r="E205" s="218" t="e">
        <f>#REF!</f>
        <v>#REF!</v>
      </c>
      <c r="F205" s="218" t="e">
        <f t="shared" si="30"/>
        <v>#REF!</v>
      </c>
      <c r="G205" s="218">
        <v>502300</v>
      </c>
      <c r="H205" s="220">
        <v>0</v>
      </c>
      <c r="I205" s="218">
        <f t="shared" si="31"/>
        <v>502300</v>
      </c>
      <c r="J205" s="219" t="s">
        <v>595</v>
      </c>
      <c r="O205" s="216"/>
    </row>
    <row r="206" spans="1:15" ht="12.75">
      <c r="A206" s="217" t="s">
        <v>439</v>
      </c>
      <c r="D206" s="227" t="e">
        <f>#REF!</f>
        <v>#REF!</v>
      </c>
      <c r="E206" s="218" t="e">
        <f>#REF!</f>
        <v>#REF!</v>
      </c>
      <c r="F206" s="218" t="e">
        <f t="shared" si="30"/>
        <v>#REF!</v>
      </c>
      <c r="G206" s="218">
        <v>425610</v>
      </c>
      <c r="H206" s="220">
        <v>0</v>
      </c>
      <c r="I206" s="218">
        <f t="shared" si="31"/>
        <v>425610</v>
      </c>
      <c r="J206" s="219" t="s">
        <v>595</v>
      </c>
      <c r="O206" s="216"/>
    </row>
    <row r="207" spans="1:15" ht="12.75">
      <c r="A207" s="217" t="s">
        <v>372</v>
      </c>
      <c r="D207" s="227" t="e">
        <f>#REF!</f>
        <v>#REF!</v>
      </c>
      <c r="E207" s="218">
        <v>0</v>
      </c>
      <c r="F207" s="218" t="e">
        <f t="shared" si="30"/>
        <v>#REF!</v>
      </c>
      <c r="G207" s="218">
        <v>61788</v>
      </c>
      <c r="H207" s="220">
        <v>0</v>
      </c>
      <c r="I207" s="218">
        <f t="shared" si="31"/>
        <v>61788</v>
      </c>
      <c r="J207" s="219" t="s">
        <v>595</v>
      </c>
      <c r="O207" s="216"/>
    </row>
    <row r="208" spans="1:15" ht="12.75">
      <c r="A208" s="217" t="e">
        <f>#REF!</f>
        <v>#REF!</v>
      </c>
      <c r="D208" s="218" t="e">
        <f>#REF!</f>
        <v>#REF!</v>
      </c>
      <c r="E208" s="218"/>
      <c r="F208" s="218" t="e">
        <f t="shared" si="30"/>
        <v>#REF!</v>
      </c>
      <c r="G208" s="218">
        <v>2665655</v>
      </c>
      <c r="H208" s="220"/>
      <c r="I208" s="218">
        <f t="shared" si="31"/>
        <v>2665655</v>
      </c>
      <c r="J208" s="219"/>
      <c r="O208" s="216"/>
    </row>
    <row r="209" spans="1:15" ht="12.75">
      <c r="A209" s="217" t="e">
        <f>#REF!</f>
        <v>#REF!</v>
      </c>
      <c r="D209" s="218" t="e">
        <f>#REF!</f>
        <v>#REF!</v>
      </c>
      <c r="E209" s="218"/>
      <c r="F209" s="218" t="e">
        <f t="shared" si="30"/>
        <v>#REF!</v>
      </c>
      <c r="G209" s="218">
        <v>1097325</v>
      </c>
      <c r="H209" s="220"/>
      <c r="I209" s="218">
        <f t="shared" si="31"/>
        <v>1097325</v>
      </c>
      <c r="J209" s="219"/>
      <c r="O209" s="216"/>
    </row>
    <row r="210" spans="1:15" ht="12.75">
      <c r="A210" s="217" t="e">
        <f>#REF!</f>
        <v>#REF!</v>
      </c>
      <c r="D210" s="227" t="e">
        <f>#REF!</f>
        <v>#REF!</v>
      </c>
      <c r="E210" s="218"/>
      <c r="F210" s="218" t="e">
        <f t="shared" si="30"/>
        <v>#REF!</v>
      </c>
      <c r="G210" s="218">
        <v>2533942</v>
      </c>
      <c r="H210" s="220"/>
      <c r="I210" s="218">
        <f t="shared" si="31"/>
        <v>2533942</v>
      </c>
      <c r="J210" s="219"/>
      <c r="O210" s="216"/>
    </row>
    <row r="211" spans="1:15" ht="12.75">
      <c r="A211" s="217" t="e">
        <f>#REF!</f>
        <v>#REF!</v>
      </c>
      <c r="D211" s="227" t="e">
        <f>#REF!</f>
        <v>#REF!</v>
      </c>
      <c r="E211" s="218"/>
      <c r="F211" s="218" t="e">
        <f t="shared" si="30"/>
        <v>#REF!</v>
      </c>
      <c r="G211" s="218">
        <v>597876</v>
      </c>
      <c r="H211" s="220"/>
      <c r="I211" s="218">
        <f t="shared" si="31"/>
        <v>597876</v>
      </c>
      <c r="J211" s="219"/>
      <c r="O211" s="216"/>
    </row>
    <row r="212" spans="1:15" ht="12.75">
      <c r="A212" s="217" t="s">
        <v>608</v>
      </c>
      <c r="D212" s="218" t="e">
        <f>#REF!</f>
        <v>#REF!</v>
      </c>
      <c r="E212" s="218">
        <v>0</v>
      </c>
      <c r="F212" s="218" t="e">
        <f t="shared" si="30"/>
        <v>#REF!</v>
      </c>
      <c r="G212" s="218">
        <v>99640</v>
      </c>
      <c r="H212" s="220">
        <v>0</v>
      </c>
      <c r="I212" s="218">
        <f t="shared" si="31"/>
        <v>99640</v>
      </c>
      <c r="J212" s="219" t="s">
        <v>595</v>
      </c>
      <c r="O212" s="216"/>
    </row>
    <row r="213" spans="1:15" ht="12.75">
      <c r="A213" s="226" t="s">
        <v>174</v>
      </c>
      <c r="D213" s="227" t="e">
        <f>#REF!</f>
        <v>#REF!</v>
      </c>
      <c r="E213" s="218">
        <v>0</v>
      </c>
      <c r="F213" s="218" t="e">
        <f t="shared" si="30"/>
        <v>#REF!</v>
      </c>
      <c r="G213" s="218">
        <v>0</v>
      </c>
      <c r="H213" s="220">
        <v>0</v>
      </c>
      <c r="I213" s="218">
        <f t="shared" si="31"/>
        <v>0</v>
      </c>
      <c r="J213" s="219"/>
      <c r="O213" s="216"/>
    </row>
    <row r="214" spans="1:15" ht="12.75">
      <c r="A214" s="22" t="s">
        <v>789</v>
      </c>
      <c r="D214" s="227" t="e">
        <f>#REF!</f>
        <v>#REF!</v>
      </c>
      <c r="E214" s="218"/>
      <c r="F214" s="218" t="e">
        <f t="shared" si="30"/>
        <v>#REF!</v>
      </c>
      <c r="G214" s="218"/>
      <c r="H214" s="220"/>
      <c r="I214" s="218"/>
      <c r="J214" s="219"/>
      <c r="O214" s="216"/>
    </row>
    <row r="215" spans="1:15" ht="12.75">
      <c r="A215" s="226" t="s">
        <v>229</v>
      </c>
      <c r="D215" s="218" t="e">
        <f>#REF!</f>
        <v>#REF!</v>
      </c>
      <c r="E215" s="218">
        <v>0</v>
      </c>
      <c r="F215" s="218" t="e">
        <f>SUM(D215:E215)</f>
        <v>#REF!</v>
      </c>
      <c r="G215" s="218">
        <v>0</v>
      </c>
      <c r="H215" s="220">
        <v>0</v>
      </c>
      <c r="I215" s="218">
        <f t="shared" si="31"/>
        <v>0</v>
      </c>
      <c r="J215" s="219"/>
      <c r="O215" s="216"/>
    </row>
    <row r="216" spans="1:15" ht="12.75">
      <c r="A216" s="226" t="s">
        <v>129</v>
      </c>
      <c r="D216" s="218">
        <v>0</v>
      </c>
      <c r="E216" s="218">
        <v>0</v>
      </c>
      <c r="F216" s="218">
        <f t="shared" si="30"/>
        <v>0</v>
      </c>
      <c r="G216" s="218">
        <v>617159</v>
      </c>
      <c r="H216" s="220">
        <v>0</v>
      </c>
      <c r="I216" s="218">
        <f t="shared" si="31"/>
        <v>617159</v>
      </c>
      <c r="J216" s="219" t="s">
        <v>595</v>
      </c>
      <c r="O216" s="216"/>
    </row>
    <row r="217" spans="1:20" s="218" customFormat="1" ht="12.75">
      <c r="A217" s="22" t="s">
        <v>10</v>
      </c>
      <c r="B217" s="239"/>
      <c r="C217" s="239"/>
      <c r="D217" s="239" t="e">
        <f>#REF!</f>
        <v>#REF!</v>
      </c>
      <c r="E217" s="239"/>
      <c r="F217" s="239" t="e">
        <f>D217+E217</f>
        <v>#REF!</v>
      </c>
      <c r="G217" s="239"/>
      <c r="H217" s="239"/>
      <c r="I217" s="239"/>
      <c r="J217" s="239"/>
      <c r="K217" s="239"/>
      <c r="L217" s="240" t="s">
        <v>595</v>
      </c>
      <c r="M217" s="239"/>
      <c r="N217" s="239"/>
      <c r="O217" s="239"/>
      <c r="P217" s="239"/>
      <c r="Q217" s="239"/>
      <c r="R217" s="22" t="s">
        <v>595</v>
      </c>
      <c r="T217" s="218" t="s">
        <v>595</v>
      </c>
    </row>
    <row r="218" spans="1:15" ht="12.75">
      <c r="A218" s="22" t="s">
        <v>9</v>
      </c>
      <c r="D218" s="218" t="e">
        <f>#REF!</f>
        <v>#REF!</v>
      </c>
      <c r="E218" s="218"/>
      <c r="F218" s="218" t="e">
        <f>D218+E218</f>
        <v>#REF!</v>
      </c>
      <c r="G218" s="218"/>
      <c r="H218" s="220"/>
      <c r="I218" s="218"/>
      <c r="J218" s="219"/>
      <c r="O218" s="216"/>
    </row>
    <row r="219" spans="1:15" ht="12.75">
      <c r="A219" s="22" t="s">
        <v>1115</v>
      </c>
      <c r="D219" s="218">
        <v>2653009</v>
      </c>
      <c r="E219" s="218"/>
      <c r="F219" s="218">
        <f>D219+E219</f>
        <v>2653009</v>
      </c>
      <c r="G219" s="218"/>
      <c r="H219" s="220"/>
      <c r="I219" s="218"/>
      <c r="J219" s="219"/>
      <c r="O219" s="216"/>
    </row>
    <row r="220" spans="1:15" ht="12.75">
      <c r="A220" s="222" t="s">
        <v>268</v>
      </c>
      <c r="C220" s="223" t="s">
        <v>595</v>
      </c>
      <c r="D220" s="227" t="e">
        <f>SUM(D193:D219)</f>
        <v>#REF!</v>
      </c>
      <c r="E220" s="227" t="e">
        <f>SUM(E193:E219)</f>
        <v>#REF!</v>
      </c>
      <c r="F220" s="227" t="e">
        <f>SUM(F193:F219)</f>
        <v>#REF!</v>
      </c>
      <c r="G220" s="227">
        <f>SUM(G193:G216)</f>
        <v>250137639</v>
      </c>
      <c r="H220" s="227">
        <f>SUM(H193:H216)</f>
        <v>115987655</v>
      </c>
      <c r="I220" s="227">
        <f>SUM(I193:I216)</f>
        <v>366125294</v>
      </c>
      <c r="J220" s="219" t="s">
        <v>595</v>
      </c>
      <c r="O220" s="216"/>
    </row>
    <row r="221" spans="3:15" ht="12.75">
      <c r="C221" s="223"/>
      <c r="D221" s="218" t="s">
        <v>595</v>
      </c>
      <c r="E221" s="224"/>
      <c r="F221" s="224"/>
      <c r="G221" s="218" t="s">
        <v>595</v>
      </c>
      <c r="H221" s="221"/>
      <c r="I221" s="241"/>
      <c r="J221" s="219" t="s">
        <v>595</v>
      </c>
      <c r="O221" s="216"/>
    </row>
    <row r="222" spans="3:15" ht="12.75">
      <c r="C222" s="223"/>
      <c r="D222" s="218"/>
      <c r="E222" s="224"/>
      <c r="F222" s="224"/>
      <c r="G222" s="218"/>
      <c r="H222" s="221"/>
      <c r="I222" s="241"/>
      <c r="J222" s="219"/>
      <c r="O222" s="216"/>
    </row>
    <row r="223" spans="1:15" ht="13.5" thickBot="1">
      <c r="A223" s="242" t="s">
        <v>850</v>
      </c>
      <c r="B223" s="242"/>
      <c r="C223" s="243"/>
      <c r="D223" s="244" t="e">
        <f>+D20+D25+D44+D64+D77+D91+D121+D132+D138+D142+D154+D177+D190+D220</f>
        <v>#REF!</v>
      </c>
      <c r="E223" s="244" t="e">
        <f>+E20+E25+E44+E64+E77+E91+E121+E132+E138+E142+E154+E177+E190+E220</f>
        <v>#REF!</v>
      </c>
      <c r="F223" s="244" t="e">
        <f>+F20+F25+F44+F64+F77+F91+F121+F132+F138+F142+F154+F177+F190+F220</f>
        <v>#REF!</v>
      </c>
      <c r="G223" s="218"/>
      <c r="H223" s="221"/>
      <c r="I223" s="241"/>
      <c r="J223" s="219"/>
      <c r="O223" s="216"/>
    </row>
    <row r="224" spans="1:15" ht="13.5" thickTop="1">
      <c r="A224" s="245"/>
      <c r="B224" s="245"/>
      <c r="C224" s="246"/>
      <c r="D224" s="247"/>
      <c r="E224" s="248"/>
      <c r="F224" s="224"/>
      <c r="G224" s="218"/>
      <c r="H224" s="221"/>
      <c r="I224" s="241"/>
      <c r="J224" s="219"/>
      <c r="O224" s="216"/>
    </row>
    <row r="225" spans="3:15" ht="12.75">
      <c r="C225" s="223"/>
      <c r="D225" s="218"/>
      <c r="E225" s="224"/>
      <c r="F225" s="224"/>
      <c r="G225" s="218"/>
      <c r="H225" s="221"/>
      <c r="I225" s="241"/>
      <c r="J225" s="219"/>
      <c r="O225" s="216"/>
    </row>
    <row r="248" ht="24" customHeight="1"/>
    <row r="249" ht="24" customHeight="1"/>
    <row r="250" ht="24.75" customHeight="1"/>
  </sheetData>
  <printOptions/>
  <pageMargins left="0.7" right="0.7" top="0.75" bottom="0.75" header="0.3" footer="0.3"/>
  <pageSetup horizontalDpi="600" verticalDpi="600" orientation="portrait" paperSize="5" scale="60" r:id="rId1"/>
  <rowBreaks count="1" manualBreakCount="1">
    <brk id="18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58"/>
  <sheetViews>
    <sheetView workbookViewId="0" topLeftCell="A322">
      <selection activeCell="G28" sqref="G28"/>
    </sheetView>
  </sheetViews>
  <sheetFormatPr defaultColWidth="9.140625" defaultRowHeight="12.75"/>
  <cols>
    <col min="1" max="1" width="14.28125" style="24" customWidth="1"/>
    <col min="2" max="3" width="9.140625" style="24" customWidth="1"/>
    <col min="4" max="4" width="12.421875" style="24" customWidth="1"/>
    <col min="5" max="5" width="30.28125" style="24" hidden="1" customWidth="1"/>
    <col min="6" max="6" width="36.421875" style="24" customWidth="1"/>
    <col min="7" max="7" width="21.7109375" style="24" customWidth="1"/>
    <col min="8" max="8" width="19.28125" style="24" customWidth="1"/>
    <col min="9" max="9" width="9.140625" style="24" customWidth="1"/>
    <col min="10" max="10" width="13.7109375" style="24" customWidth="1"/>
    <col min="11" max="12" width="9.140625" style="24" customWidth="1"/>
    <col min="13" max="13" width="9.28125" style="24" bestFit="1" customWidth="1"/>
    <col min="14" max="16384" width="9.140625" style="24" customWidth="1"/>
  </cols>
  <sheetData>
    <row r="1" spans="1:8" ht="12.75">
      <c r="A1" s="3"/>
      <c r="B1" s="3"/>
      <c r="C1" s="3"/>
      <c r="D1" s="3"/>
      <c r="E1" s="86"/>
      <c r="F1" s="3"/>
      <c r="G1" s="3"/>
      <c r="H1" s="3"/>
    </row>
    <row r="2" spans="1:8" ht="12.75">
      <c r="A2" s="4" t="s">
        <v>1261</v>
      </c>
      <c r="B2" s="12"/>
      <c r="C2" s="3"/>
      <c r="D2" s="3"/>
      <c r="E2" s="86"/>
      <c r="F2" s="2"/>
      <c r="G2" s="2"/>
      <c r="H2" s="4" t="s">
        <v>1237</v>
      </c>
    </row>
    <row r="3" spans="1:8" ht="12.75">
      <c r="A3" s="4"/>
      <c r="B3" s="12"/>
      <c r="C3" s="3"/>
      <c r="D3" s="3"/>
      <c r="E3" s="86"/>
      <c r="F3" s="3"/>
      <c r="G3" s="3"/>
      <c r="H3" s="3"/>
    </row>
    <row r="4" spans="1:14" ht="12.75">
      <c r="A4" s="4"/>
      <c r="B4" s="4" t="s">
        <v>550</v>
      </c>
      <c r="C4" s="4"/>
      <c r="D4" s="4"/>
      <c r="E4" s="4"/>
      <c r="F4" s="3"/>
      <c r="G4" s="1" t="s">
        <v>591</v>
      </c>
      <c r="H4" s="1" t="s">
        <v>592</v>
      </c>
      <c r="I4" s="20" t="s">
        <v>595</v>
      </c>
      <c r="M4" s="24" t="s">
        <v>595</v>
      </c>
      <c r="N4" s="24" t="s">
        <v>595</v>
      </c>
    </row>
    <row r="5" spans="1:8" ht="12.75">
      <c r="A5" s="4"/>
      <c r="B5" s="4"/>
      <c r="C5" s="4"/>
      <c r="D5" s="4"/>
      <c r="E5" s="4"/>
      <c r="F5" s="3"/>
      <c r="G5" s="1" t="s">
        <v>69</v>
      </c>
      <c r="H5" s="1" t="s">
        <v>563</v>
      </c>
    </row>
    <row r="6" spans="1:9" ht="12.75">
      <c r="A6" s="87" t="s">
        <v>1012</v>
      </c>
      <c r="B6" s="3"/>
      <c r="C6" s="3"/>
      <c r="D6" s="3"/>
      <c r="E6" s="86"/>
      <c r="F6" s="3"/>
      <c r="G6" s="88" t="e">
        <f>#REF!</f>
        <v>#REF!</v>
      </c>
      <c r="H6" s="88">
        <v>486000000</v>
      </c>
      <c r="I6" s="25" t="s">
        <v>595</v>
      </c>
    </row>
    <row r="7" spans="1:9" ht="12.75">
      <c r="A7" s="87" t="s">
        <v>89</v>
      </c>
      <c r="B7" s="3"/>
      <c r="C7" s="3"/>
      <c r="D7" s="3"/>
      <c r="E7" s="86"/>
      <c r="F7" s="3"/>
      <c r="G7" s="88">
        <v>3326435000</v>
      </c>
      <c r="H7" s="88">
        <v>0</v>
      </c>
      <c r="I7" s="25" t="s">
        <v>595</v>
      </c>
    </row>
    <row r="8" spans="1:8" ht="12.75">
      <c r="A8" s="87" t="s">
        <v>493</v>
      </c>
      <c r="B8" s="3"/>
      <c r="C8" s="3"/>
      <c r="D8" s="3"/>
      <c r="E8" s="86"/>
      <c r="F8" s="3"/>
      <c r="G8" s="88">
        <v>0</v>
      </c>
      <c r="H8" s="88">
        <v>-3379983</v>
      </c>
    </row>
    <row r="9" spans="1:8" ht="12.75">
      <c r="A9" s="87" t="s">
        <v>1107</v>
      </c>
      <c r="B9" s="3"/>
      <c r="C9" s="3"/>
      <c r="D9" s="3"/>
      <c r="E9" s="86"/>
      <c r="F9" s="3"/>
      <c r="G9" s="88">
        <v>405100000</v>
      </c>
      <c r="H9" s="88">
        <v>0</v>
      </c>
    </row>
    <row r="10" spans="1:8" ht="12.75">
      <c r="A10" s="89" t="e">
        <f>#REF!</f>
        <v>#REF!</v>
      </c>
      <c r="B10" s="3"/>
      <c r="C10" s="3"/>
      <c r="D10" s="3"/>
      <c r="E10" s="86"/>
      <c r="F10" s="3"/>
      <c r="G10" s="88" t="e">
        <f>#REF!</f>
        <v>#REF!</v>
      </c>
      <c r="H10" s="88">
        <v>1800000</v>
      </c>
    </row>
    <row r="11" spans="1:8" ht="12.75">
      <c r="A11" s="92" t="e">
        <f>#REF!</f>
        <v>#REF!</v>
      </c>
      <c r="B11" s="3"/>
      <c r="C11" s="3"/>
      <c r="D11" s="3"/>
      <c r="E11" s="86"/>
      <c r="F11" s="3"/>
      <c r="G11" s="91" t="e">
        <f>#REF!</f>
        <v>#REF!</v>
      </c>
      <c r="H11" s="91">
        <v>40200</v>
      </c>
    </row>
    <row r="12" spans="1:12" ht="12.75">
      <c r="A12" s="13" t="s">
        <v>268</v>
      </c>
      <c r="B12" s="3"/>
      <c r="C12" s="3"/>
      <c r="D12" s="3"/>
      <c r="E12" s="86"/>
      <c r="F12" s="3"/>
      <c r="G12" s="93" t="e">
        <f>SUM(G6:G11)</f>
        <v>#REF!</v>
      </c>
      <c r="H12" s="94">
        <f>SUM(H6:H11)</f>
        <v>484460217</v>
      </c>
      <c r="I12" s="26" t="s">
        <v>595</v>
      </c>
      <c r="L12" s="25" t="s">
        <v>595</v>
      </c>
    </row>
    <row r="13" spans="1:8" ht="12.75">
      <c r="A13" s="3"/>
      <c r="B13" s="3"/>
      <c r="C13" s="3"/>
      <c r="D13" s="3"/>
      <c r="E13" s="86"/>
      <c r="F13" s="3"/>
      <c r="G13" s="3"/>
      <c r="H13" s="3"/>
    </row>
    <row r="14" spans="1:8" ht="12.75">
      <c r="A14" s="3"/>
      <c r="B14" s="3"/>
      <c r="C14" s="3"/>
      <c r="D14" s="3"/>
      <c r="E14" s="86"/>
      <c r="F14" s="3"/>
      <c r="G14" s="3"/>
      <c r="H14" s="3"/>
    </row>
    <row r="15" spans="1:8" ht="12.75">
      <c r="A15" s="15" t="s">
        <v>1263</v>
      </c>
      <c r="B15" s="3"/>
      <c r="C15" s="3"/>
      <c r="D15" s="3"/>
      <c r="E15" s="86"/>
      <c r="F15" s="2"/>
      <c r="G15" s="2"/>
      <c r="H15" s="4" t="s">
        <v>1238</v>
      </c>
    </row>
    <row r="16" spans="1:8" ht="12.75">
      <c r="A16" s="4"/>
      <c r="B16" s="12"/>
      <c r="C16" s="3"/>
      <c r="D16" s="3"/>
      <c r="E16" s="86"/>
      <c r="F16" s="3"/>
      <c r="G16" s="3"/>
      <c r="H16" s="3"/>
    </row>
    <row r="17" spans="1:8" ht="12.75">
      <c r="A17" s="30" t="s">
        <v>595</v>
      </c>
      <c r="B17" s="4" t="s">
        <v>550</v>
      </c>
      <c r="C17" s="4"/>
      <c r="D17" s="4"/>
      <c r="E17" s="4"/>
      <c r="F17" s="3"/>
      <c r="G17" s="1" t="s">
        <v>591</v>
      </c>
      <c r="H17" s="1" t="s">
        <v>592</v>
      </c>
    </row>
    <row r="18" spans="1:8" ht="12.75">
      <c r="A18" s="4"/>
      <c r="B18" s="4"/>
      <c r="C18" s="4"/>
      <c r="D18" s="4"/>
      <c r="E18" s="4"/>
      <c r="F18" s="3"/>
      <c r="G18" s="1" t="s">
        <v>69</v>
      </c>
      <c r="H18" s="1" t="s">
        <v>563</v>
      </c>
    </row>
    <row r="19" spans="1:8" ht="12.75">
      <c r="A19" s="87" t="s">
        <v>367</v>
      </c>
      <c r="B19" s="3"/>
      <c r="C19" s="3"/>
      <c r="D19" s="3"/>
      <c r="E19" s="86"/>
      <c r="F19" s="3"/>
      <c r="G19" s="19" t="e">
        <f>#REF!</f>
        <v>#REF!</v>
      </c>
      <c r="H19" s="88">
        <v>58542840.77</v>
      </c>
    </row>
    <row r="20" spans="1:8" ht="12.75">
      <c r="A20" s="87" t="s">
        <v>772</v>
      </c>
      <c r="B20" s="3"/>
      <c r="C20" s="3"/>
      <c r="D20" s="3"/>
      <c r="E20" s="86"/>
      <c r="F20" s="3"/>
      <c r="G20" s="19" t="e">
        <f>#REF!</f>
        <v>#REF!</v>
      </c>
      <c r="H20" s="88">
        <v>1752252.27</v>
      </c>
    </row>
    <row r="21" spans="1:8" ht="12.75">
      <c r="A21" s="89" t="e">
        <f>#REF!</f>
        <v>#REF!</v>
      </c>
      <c r="B21" s="3"/>
      <c r="C21" s="3"/>
      <c r="D21" s="3"/>
      <c r="E21" s="86"/>
      <c r="F21" s="3"/>
      <c r="G21" s="19" t="e">
        <f>#REF!</f>
        <v>#REF!</v>
      </c>
      <c r="H21" s="88">
        <v>350000</v>
      </c>
    </row>
    <row r="22" spans="1:8" ht="12.75">
      <c r="A22" s="87" t="s">
        <v>369</v>
      </c>
      <c r="B22" s="3"/>
      <c r="C22" s="3"/>
      <c r="D22" s="3"/>
      <c r="E22" s="86"/>
      <c r="F22" s="3"/>
      <c r="G22" s="19" t="e">
        <f>#REF!</f>
        <v>#REF!</v>
      </c>
      <c r="H22" s="88">
        <v>1668880</v>
      </c>
    </row>
    <row r="23" spans="1:8" ht="12.75">
      <c r="A23" s="87" t="s">
        <v>772</v>
      </c>
      <c r="B23" s="3"/>
      <c r="C23" s="3"/>
      <c r="D23" s="3"/>
      <c r="E23" s="86"/>
      <c r="F23" s="3"/>
      <c r="G23" s="19" t="e">
        <f>#REF!</f>
        <v>#REF!</v>
      </c>
      <c r="H23" s="88">
        <v>399375</v>
      </c>
    </row>
    <row r="24" spans="1:8" ht="12.75">
      <c r="A24" s="3" t="s">
        <v>688</v>
      </c>
      <c r="B24" s="3"/>
      <c r="C24" s="3"/>
      <c r="D24" s="3"/>
      <c r="E24" s="86"/>
      <c r="F24" s="3"/>
      <c r="G24" s="23">
        <v>0</v>
      </c>
      <c r="H24" s="19">
        <v>1707656</v>
      </c>
    </row>
    <row r="25" spans="1:8" ht="12.75">
      <c r="A25" s="3"/>
      <c r="B25" s="3"/>
      <c r="C25" s="3"/>
      <c r="D25" s="3"/>
      <c r="E25" s="86"/>
      <c r="F25" s="3"/>
      <c r="G25" s="23"/>
      <c r="H25" s="19"/>
    </row>
    <row r="26" spans="1:8" ht="12.75">
      <c r="A26" s="13" t="s">
        <v>268</v>
      </c>
      <c r="B26" s="3"/>
      <c r="C26" s="3"/>
      <c r="D26" s="3"/>
      <c r="E26" s="86"/>
      <c r="F26" s="3"/>
      <c r="G26" s="95" t="e">
        <f>SUM(G19:G24)</f>
        <v>#REF!</v>
      </c>
      <c r="H26" s="94">
        <f>SUM(H19:H24)</f>
        <v>64421004.04000001</v>
      </c>
    </row>
    <row r="27" spans="1:8" ht="12.75">
      <c r="A27" s="3"/>
      <c r="B27" s="3"/>
      <c r="C27" s="3"/>
      <c r="D27" s="3"/>
      <c r="E27" s="86"/>
      <c r="F27" s="3"/>
      <c r="G27" s="3"/>
      <c r="H27" s="3"/>
    </row>
    <row r="28" spans="1:8" ht="12.75">
      <c r="A28" s="3"/>
      <c r="B28" s="3"/>
      <c r="C28" s="3"/>
      <c r="D28" s="3"/>
      <c r="E28" s="86"/>
      <c r="F28" s="3"/>
      <c r="G28" s="3"/>
      <c r="H28" s="3"/>
    </row>
    <row r="29" spans="1:8" ht="12.75">
      <c r="A29" s="15" t="s">
        <v>1262</v>
      </c>
      <c r="B29" s="3"/>
      <c r="C29" s="3"/>
      <c r="D29" s="3"/>
      <c r="E29" s="86"/>
      <c r="F29" s="2"/>
      <c r="G29" s="2"/>
      <c r="H29" s="4" t="s">
        <v>1239</v>
      </c>
    </row>
    <row r="30" spans="1:8" ht="12.75">
      <c r="A30" s="14" t="s">
        <v>595</v>
      </c>
      <c r="B30" s="4" t="s">
        <v>550</v>
      </c>
      <c r="C30" s="4"/>
      <c r="D30" s="4"/>
      <c r="E30" s="4"/>
      <c r="F30" s="3"/>
      <c r="G30" s="1" t="s">
        <v>591</v>
      </c>
      <c r="H30" s="1" t="s">
        <v>592</v>
      </c>
    </row>
    <row r="31" spans="1:8" ht="12.75">
      <c r="A31" s="3"/>
      <c r="B31" s="4"/>
      <c r="C31" s="4"/>
      <c r="D31" s="4"/>
      <c r="E31" s="4"/>
      <c r="F31" s="3"/>
      <c r="G31" s="1" t="s">
        <v>69</v>
      </c>
      <c r="H31" s="1" t="s">
        <v>563</v>
      </c>
    </row>
    <row r="32" spans="1:8" ht="12.75">
      <c r="A32" s="87" t="s">
        <v>331</v>
      </c>
      <c r="B32" s="3"/>
      <c r="C32" s="3"/>
      <c r="D32" s="3"/>
      <c r="E32" s="86"/>
      <c r="F32" s="3"/>
      <c r="G32" s="88" t="e">
        <f>#REF!</f>
        <v>#REF!</v>
      </c>
      <c r="H32" s="88">
        <v>311419</v>
      </c>
    </row>
    <row r="33" spans="1:8" ht="12.75">
      <c r="A33" s="87" t="s">
        <v>332</v>
      </c>
      <c r="B33" s="3"/>
      <c r="C33" s="3"/>
      <c r="D33" s="3"/>
      <c r="E33" s="86"/>
      <c r="F33" s="3"/>
      <c r="G33" s="88" t="e">
        <f>#REF!</f>
        <v>#REF!</v>
      </c>
      <c r="H33" s="88">
        <v>487529</v>
      </c>
    </row>
    <row r="34" spans="1:8" ht="12.75">
      <c r="A34" s="3"/>
      <c r="B34" s="3"/>
      <c r="C34" s="3"/>
      <c r="D34" s="3"/>
      <c r="E34" s="86"/>
      <c r="F34" s="3"/>
      <c r="G34" s="19"/>
      <c r="H34" s="19"/>
    </row>
    <row r="35" spans="1:8" ht="12.75">
      <c r="A35" s="13" t="s">
        <v>268</v>
      </c>
      <c r="B35" s="3"/>
      <c r="C35" s="3"/>
      <c r="D35" s="3"/>
      <c r="E35" s="86"/>
      <c r="F35" s="3"/>
      <c r="G35" s="95" t="e">
        <f>SUM(G32:G34)</f>
        <v>#REF!</v>
      </c>
      <c r="H35" s="18">
        <f>SUM(H32:H34)</f>
        <v>798948</v>
      </c>
    </row>
    <row r="36" spans="1:8" ht="12.75">
      <c r="A36" s="3"/>
      <c r="B36" s="3"/>
      <c r="C36" s="3"/>
      <c r="D36" s="3"/>
      <c r="E36" s="86"/>
      <c r="F36" s="3"/>
      <c r="G36" s="3"/>
      <c r="H36" s="3"/>
    </row>
    <row r="37" spans="1:8" ht="12.75">
      <c r="A37" s="3"/>
      <c r="B37" s="3"/>
      <c r="C37" s="3"/>
      <c r="D37" s="3"/>
      <c r="E37" s="86"/>
      <c r="F37" s="3"/>
      <c r="G37" s="3"/>
      <c r="H37" s="3"/>
    </row>
    <row r="38" spans="1:8" ht="12.75">
      <c r="A38" s="15" t="s">
        <v>849</v>
      </c>
      <c r="B38" s="3"/>
      <c r="C38" s="3"/>
      <c r="D38" s="3"/>
      <c r="E38" s="86"/>
      <c r="F38" s="2"/>
      <c r="G38" s="2"/>
      <c r="H38" s="4" t="s">
        <v>1240</v>
      </c>
    </row>
    <row r="39" spans="1:8" ht="12.75">
      <c r="A39" s="4"/>
      <c r="B39" s="12"/>
      <c r="C39" s="3"/>
      <c r="D39" s="3"/>
      <c r="E39" s="86"/>
      <c r="F39" s="3"/>
      <c r="G39" s="3"/>
      <c r="H39" s="3"/>
    </row>
    <row r="40" spans="1:9" ht="12.75">
      <c r="A40" s="30" t="s">
        <v>595</v>
      </c>
      <c r="B40" s="4" t="s">
        <v>550</v>
      </c>
      <c r="C40" s="4"/>
      <c r="D40" s="4"/>
      <c r="E40" s="4"/>
      <c r="F40" s="3"/>
      <c r="G40" s="1" t="s">
        <v>591</v>
      </c>
      <c r="H40" s="1" t="s">
        <v>592</v>
      </c>
      <c r="I40" s="25"/>
    </row>
    <row r="41" spans="1:8" ht="12.75">
      <c r="A41" s="4"/>
      <c r="B41" s="4"/>
      <c r="C41" s="4"/>
      <c r="D41" s="4"/>
      <c r="E41" s="4"/>
      <c r="F41" s="3"/>
      <c r="G41" s="1" t="s">
        <v>69</v>
      </c>
      <c r="H41" s="1" t="s">
        <v>563</v>
      </c>
    </row>
    <row r="42" spans="1:8" ht="12.75">
      <c r="A42" s="3"/>
      <c r="B42" s="3"/>
      <c r="C42" s="3"/>
      <c r="D42" s="3"/>
      <c r="E42" s="86"/>
      <c r="F42" s="3"/>
      <c r="G42" s="3"/>
      <c r="H42" s="3"/>
    </row>
    <row r="43" spans="1:8" ht="12.75">
      <c r="A43" s="87" t="s">
        <v>475</v>
      </c>
      <c r="B43" s="3"/>
      <c r="C43" s="3"/>
      <c r="D43" s="3"/>
      <c r="E43" s="86"/>
      <c r="F43" s="3"/>
      <c r="G43" s="88" t="e">
        <f>#REF!</f>
        <v>#REF!</v>
      </c>
      <c r="H43" s="88">
        <v>8973021</v>
      </c>
    </row>
    <row r="44" spans="1:8" ht="12.75">
      <c r="A44" s="87" t="s">
        <v>772</v>
      </c>
      <c r="B44" s="3"/>
      <c r="C44" s="3"/>
      <c r="D44" s="3"/>
      <c r="E44" s="86"/>
      <c r="F44" s="3"/>
      <c r="G44" s="88" t="e">
        <f>#REF!+#REF!</f>
        <v>#REF!</v>
      </c>
      <c r="H44" s="88">
        <v>4950</v>
      </c>
    </row>
    <row r="45" spans="1:8" ht="12.75">
      <c r="A45" s="87" t="s">
        <v>191</v>
      </c>
      <c r="B45" s="3"/>
      <c r="C45" s="3"/>
      <c r="D45" s="3"/>
      <c r="E45" s="86"/>
      <c r="F45" s="3"/>
      <c r="G45" s="88" t="e">
        <f>#REF!</f>
        <v>#REF!</v>
      </c>
      <c r="H45" s="88">
        <v>2522860</v>
      </c>
    </row>
    <row r="46" spans="1:8" ht="12.75">
      <c r="A46" s="87" t="s">
        <v>970</v>
      </c>
      <c r="B46" s="3"/>
      <c r="C46" s="3"/>
      <c r="D46" s="3"/>
      <c r="E46" s="86"/>
      <c r="F46" s="3"/>
      <c r="G46" s="88" t="e">
        <f>#REF!</f>
        <v>#REF!</v>
      </c>
      <c r="H46" s="88">
        <v>3139804</v>
      </c>
    </row>
    <row r="47" spans="1:8" ht="12.75">
      <c r="A47" s="87" t="s">
        <v>772</v>
      </c>
      <c r="B47" s="3"/>
      <c r="C47" s="3"/>
      <c r="D47" s="3"/>
      <c r="E47" s="86"/>
      <c r="F47" s="3"/>
      <c r="G47" s="88" t="e">
        <f>#REF!</f>
        <v>#REF!</v>
      </c>
      <c r="H47" s="88">
        <v>5274</v>
      </c>
    </row>
    <row r="48" spans="1:8" ht="12.75">
      <c r="A48" s="87" t="s">
        <v>426</v>
      </c>
      <c r="B48" s="3"/>
      <c r="C48" s="3"/>
      <c r="D48" s="3"/>
      <c r="E48" s="86"/>
      <c r="F48" s="3"/>
      <c r="G48" s="88" t="e">
        <f>#REF!</f>
        <v>#REF!</v>
      </c>
      <c r="H48" s="88">
        <v>973478</v>
      </c>
    </row>
    <row r="49" spans="1:8" ht="12.75">
      <c r="A49" s="89" t="e">
        <f>#REF!</f>
        <v>#REF!</v>
      </c>
      <c r="B49" s="3"/>
      <c r="C49" s="3"/>
      <c r="D49" s="3"/>
      <c r="E49" s="86"/>
      <c r="F49" s="3"/>
      <c r="G49" s="88" t="e">
        <f>#REF!</f>
        <v>#REF!</v>
      </c>
      <c r="H49" s="88">
        <v>3286</v>
      </c>
    </row>
    <row r="50" spans="1:8" ht="12.75">
      <c r="A50" s="87" t="s">
        <v>642</v>
      </c>
      <c r="B50" s="3"/>
      <c r="C50" s="3"/>
      <c r="D50" s="3"/>
      <c r="E50" s="86"/>
      <c r="F50" s="3"/>
      <c r="G50" s="88" t="e">
        <f>#REF!</f>
        <v>#REF!</v>
      </c>
      <c r="H50" s="88">
        <v>215644</v>
      </c>
    </row>
    <row r="51" spans="1:8" ht="12.75">
      <c r="A51" s="87" t="s">
        <v>779</v>
      </c>
      <c r="B51" s="3"/>
      <c r="C51" s="3"/>
      <c r="D51" s="3"/>
      <c r="E51" s="86"/>
      <c r="F51" s="3"/>
      <c r="G51" s="88" t="e">
        <f>#REF!</f>
        <v>#REF!</v>
      </c>
      <c r="H51" s="88">
        <v>500</v>
      </c>
    </row>
    <row r="52" spans="1:8" ht="12.75">
      <c r="A52" s="87" t="s">
        <v>810</v>
      </c>
      <c r="B52" s="3"/>
      <c r="C52" s="3"/>
      <c r="D52" s="3"/>
      <c r="E52" s="86"/>
      <c r="F52" s="3"/>
      <c r="G52" s="88" t="e">
        <f>#REF!</f>
        <v>#REF!</v>
      </c>
      <c r="H52" s="88">
        <v>7362613</v>
      </c>
    </row>
    <row r="53" spans="1:8" ht="12.75">
      <c r="A53" s="87" t="s">
        <v>811</v>
      </c>
      <c r="B53" s="3"/>
      <c r="C53" s="3"/>
      <c r="D53" s="3"/>
      <c r="E53" s="86"/>
      <c r="F53" s="3"/>
      <c r="G53" s="88" t="e">
        <f>#REF!</f>
        <v>#REF!</v>
      </c>
      <c r="H53" s="88">
        <v>2400</v>
      </c>
    </row>
    <row r="54" spans="1:8" ht="12.75">
      <c r="A54" s="87" t="s">
        <v>812</v>
      </c>
      <c r="B54" s="3"/>
      <c r="C54" s="3"/>
      <c r="D54" s="3"/>
      <c r="E54" s="86"/>
      <c r="F54" s="3"/>
      <c r="G54" s="88" t="e">
        <f>#REF!</f>
        <v>#REF!</v>
      </c>
      <c r="H54" s="88">
        <v>535652</v>
      </c>
    </row>
    <row r="55" spans="1:8" ht="12.75">
      <c r="A55" s="3"/>
      <c r="B55" s="3"/>
      <c r="C55" s="3"/>
      <c r="D55" s="3"/>
      <c r="E55" s="86"/>
      <c r="F55" s="3"/>
      <c r="G55" s="19"/>
      <c r="H55" s="19"/>
    </row>
    <row r="56" spans="1:12" ht="12.75">
      <c r="A56" s="13" t="s">
        <v>268</v>
      </c>
      <c r="B56" s="3"/>
      <c r="C56" s="3"/>
      <c r="D56" s="3"/>
      <c r="E56" s="86"/>
      <c r="F56" s="3"/>
      <c r="G56" s="93" t="e">
        <f>SUM(G43:G55)</f>
        <v>#REF!</v>
      </c>
      <c r="H56" s="94">
        <f>SUM(H43:H54)</f>
        <v>23739482</v>
      </c>
      <c r="J56" s="27" t="s">
        <v>595</v>
      </c>
      <c r="L56" s="25" t="s">
        <v>595</v>
      </c>
    </row>
    <row r="57" spans="1:8" ht="12.75">
      <c r="A57" s="3"/>
      <c r="B57" s="3"/>
      <c r="C57" s="3"/>
      <c r="D57" s="3"/>
      <c r="E57" s="86"/>
      <c r="F57" s="3"/>
      <c r="G57" s="3"/>
      <c r="H57" s="3"/>
    </row>
    <row r="58" spans="1:8" ht="12.75">
      <c r="A58" s="14" t="s">
        <v>595</v>
      </c>
      <c r="B58" s="3"/>
      <c r="C58" s="3"/>
      <c r="D58" s="3"/>
      <c r="E58" s="86"/>
      <c r="F58" s="3"/>
      <c r="G58" s="3"/>
      <c r="H58" s="3"/>
    </row>
    <row r="60" ht="12.75">
      <c r="L60" s="25" t="s">
        <v>595</v>
      </c>
    </row>
    <row r="65" spans="10:12" ht="12.75">
      <c r="J65" s="24" t="s">
        <v>595</v>
      </c>
      <c r="K65" s="24" t="s">
        <v>595</v>
      </c>
      <c r="L65" s="25" t="s">
        <v>595</v>
      </c>
    </row>
    <row r="66" spans="1:8" ht="12.75">
      <c r="A66" s="3"/>
      <c r="B66" s="3"/>
      <c r="C66" s="3"/>
      <c r="D66" s="3"/>
      <c r="E66" s="86"/>
      <c r="F66" s="3"/>
      <c r="G66" s="3"/>
      <c r="H66" s="3"/>
    </row>
    <row r="67" spans="1:8" ht="12.75">
      <c r="A67" s="15" t="s">
        <v>225</v>
      </c>
      <c r="B67" s="3"/>
      <c r="C67" s="3"/>
      <c r="D67" s="3"/>
      <c r="E67" s="86"/>
      <c r="F67" s="2"/>
      <c r="G67" s="2"/>
      <c r="H67" s="4" t="s">
        <v>1241</v>
      </c>
    </row>
    <row r="68" spans="1:8" ht="12.75">
      <c r="A68" s="4"/>
      <c r="B68" s="12"/>
      <c r="C68" s="3"/>
      <c r="D68" s="3"/>
      <c r="E68" s="86"/>
      <c r="F68" s="3"/>
      <c r="G68" s="3"/>
      <c r="H68" s="3"/>
    </row>
    <row r="69" spans="1:8" ht="12.75">
      <c r="A69" s="30" t="s">
        <v>595</v>
      </c>
      <c r="B69" s="4" t="s">
        <v>550</v>
      </c>
      <c r="C69" s="4"/>
      <c r="D69" s="4"/>
      <c r="E69" s="4"/>
      <c r="F69" s="3"/>
      <c r="G69" s="1" t="s">
        <v>591</v>
      </c>
      <c r="H69" s="1" t="s">
        <v>592</v>
      </c>
    </row>
    <row r="70" spans="1:8" ht="12.75">
      <c r="A70" s="4"/>
      <c r="B70" s="4"/>
      <c r="C70" s="4"/>
      <c r="D70" s="4"/>
      <c r="E70" s="4"/>
      <c r="F70" s="3"/>
      <c r="G70" s="1" t="s">
        <v>69</v>
      </c>
      <c r="H70" s="1" t="s">
        <v>563</v>
      </c>
    </row>
    <row r="71" spans="1:8" ht="12.75">
      <c r="A71" s="3"/>
      <c r="B71" s="3"/>
      <c r="C71" s="3"/>
      <c r="D71" s="3"/>
      <c r="E71" s="86"/>
      <c r="F71" s="3"/>
      <c r="G71" s="3"/>
      <c r="H71" s="3"/>
    </row>
    <row r="72" spans="1:8" ht="12.75">
      <c r="A72" s="87" t="s">
        <v>639</v>
      </c>
      <c r="B72" s="3"/>
      <c r="C72" s="3"/>
      <c r="D72" s="3"/>
      <c r="E72" s="86"/>
      <c r="F72" s="3"/>
      <c r="G72" s="88" t="e">
        <f>#REF!</f>
        <v>#REF!</v>
      </c>
      <c r="H72" s="88">
        <v>14666409</v>
      </c>
    </row>
    <row r="73" spans="1:8" ht="12.75">
      <c r="A73" s="89" t="e">
        <f>#REF!</f>
        <v>#REF!</v>
      </c>
      <c r="B73" s="3"/>
      <c r="C73" s="3"/>
      <c r="D73" s="3"/>
      <c r="E73" s="86"/>
      <c r="F73" s="3"/>
      <c r="G73" s="88" t="e">
        <f>#REF!</f>
        <v>#REF!</v>
      </c>
      <c r="H73" s="88">
        <v>75000</v>
      </c>
    </row>
    <row r="74" spans="1:8" ht="12.75">
      <c r="A74" s="87" t="s">
        <v>529</v>
      </c>
      <c r="B74" s="3"/>
      <c r="C74" s="3"/>
      <c r="D74" s="3"/>
      <c r="E74" s="86"/>
      <c r="F74" s="3"/>
      <c r="G74" s="88" t="e">
        <f>#REF!</f>
        <v>#REF!</v>
      </c>
      <c r="H74" s="88">
        <v>34964767</v>
      </c>
    </row>
    <row r="75" spans="1:8" ht="12.75">
      <c r="A75" s="87" t="s">
        <v>318</v>
      </c>
      <c r="B75" s="3"/>
      <c r="C75" s="3"/>
      <c r="D75" s="3"/>
      <c r="E75" s="86"/>
      <c r="F75" s="3"/>
      <c r="G75" s="88" t="e">
        <f>#REF!</f>
        <v>#REF!</v>
      </c>
      <c r="H75" s="88">
        <v>918408</v>
      </c>
    </row>
    <row r="76" spans="1:8" ht="12.75">
      <c r="A76" s="89" t="e">
        <f>#REF!</f>
        <v>#REF!</v>
      </c>
      <c r="B76" s="3"/>
      <c r="C76" s="3"/>
      <c r="D76" s="3"/>
      <c r="E76" s="86"/>
      <c r="F76" s="3"/>
      <c r="G76" s="88" t="e">
        <f>#REF!</f>
        <v>#REF!</v>
      </c>
      <c r="H76" s="88">
        <v>52181</v>
      </c>
    </row>
    <row r="77" spans="1:8" ht="12.75">
      <c r="A77" s="87" t="s">
        <v>178</v>
      </c>
      <c r="B77" s="3"/>
      <c r="C77" s="3"/>
      <c r="D77" s="3"/>
      <c r="E77" s="86"/>
      <c r="F77" s="3"/>
      <c r="G77" s="88" t="e">
        <f>#REF!</f>
        <v>#REF!</v>
      </c>
      <c r="H77" s="88">
        <v>777060</v>
      </c>
    </row>
    <row r="78" spans="1:8" ht="12.75">
      <c r="A78" s="87" t="s">
        <v>381</v>
      </c>
      <c r="B78" s="3"/>
      <c r="C78" s="3"/>
      <c r="D78" s="3"/>
      <c r="E78" s="86"/>
      <c r="F78" s="3"/>
      <c r="G78" s="88" t="e">
        <f>#REF!</f>
        <v>#REF!</v>
      </c>
      <c r="H78" s="88">
        <v>1649967.75</v>
      </c>
    </row>
    <row r="79" spans="1:8" ht="12.75">
      <c r="A79" s="87" t="s">
        <v>302</v>
      </c>
      <c r="B79" s="3"/>
      <c r="C79" s="3"/>
      <c r="D79" s="3"/>
      <c r="E79" s="86"/>
      <c r="F79" s="3"/>
      <c r="G79" s="88" t="e">
        <f>#REF!</f>
        <v>#REF!</v>
      </c>
      <c r="H79" s="88">
        <v>0</v>
      </c>
    </row>
    <row r="80" spans="1:8" ht="12.75">
      <c r="A80" s="3"/>
      <c r="B80" s="3"/>
      <c r="C80" s="3"/>
      <c r="D80" s="3"/>
      <c r="E80" s="86"/>
      <c r="F80" s="3"/>
      <c r="G80" s="19"/>
      <c r="H80" s="19"/>
    </row>
    <row r="81" spans="1:12" ht="12.75">
      <c r="A81" s="13" t="s">
        <v>268</v>
      </c>
      <c r="B81" s="3"/>
      <c r="C81" s="3"/>
      <c r="D81" s="3"/>
      <c r="E81" s="86"/>
      <c r="F81" s="3"/>
      <c r="G81" s="93" t="e">
        <f>SUM(G72:G80)</f>
        <v>#REF!</v>
      </c>
      <c r="H81" s="93">
        <f>SUM(H72:H80)</f>
        <v>53103792.75</v>
      </c>
      <c r="J81" s="24" t="s">
        <v>595</v>
      </c>
      <c r="L81" s="25" t="s">
        <v>595</v>
      </c>
    </row>
    <row r="82" spans="1:8" ht="12.75">
      <c r="A82" s="14" t="s">
        <v>595</v>
      </c>
      <c r="B82" s="3"/>
      <c r="C82" s="3"/>
      <c r="D82" s="3"/>
      <c r="E82" s="86"/>
      <c r="F82" s="3"/>
      <c r="G82" s="3"/>
      <c r="H82" s="3"/>
    </row>
    <row r="83" spans="1:8" ht="12.75">
      <c r="A83" s="15" t="s">
        <v>760</v>
      </c>
      <c r="B83" s="3"/>
      <c r="C83" s="3"/>
      <c r="D83" s="3"/>
      <c r="E83" s="86"/>
      <c r="F83" s="2"/>
      <c r="G83" s="2"/>
      <c r="H83" s="4" t="s">
        <v>1242</v>
      </c>
    </row>
    <row r="84" spans="1:8" ht="12.75">
      <c r="A84" s="4"/>
      <c r="B84" s="12"/>
      <c r="C84" s="3"/>
      <c r="D84" s="3"/>
      <c r="E84" s="86"/>
      <c r="F84" s="3"/>
      <c r="G84" s="3"/>
      <c r="H84" s="3"/>
    </row>
    <row r="85" spans="1:8" ht="12.75">
      <c r="A85" s="30" t="s">
        <v>595</v>
      </c>
      <c r="B85" s="4" t="s">
        <v>550</v>
      </c>
      <c r="C85" s="4"/>
      <c r="D85" s="4"/>
      <c r="E85" s="4"/>
      <c r="F85" s="3"/>
      <c r="G85" s="1" t="s">
        <v>591</v>
      </c>
      <c r="H85" s="1" t="s">
        <v>592</v>
      </c>
    </row>
    <row r="86" spans="1:8" ht="12.75">
      <c r="A86" s="4"/>
      <c r="B86" s="4"/>
      <c r="C86" s="4"/>
      <c r="D86" s="4"/>
      <c r="E86" s="4"/>
      <c r="F86" s="3"/>
      <c r="G86" s="1" t="s">
        <v>69</v>
      </c>
      <c r="H86" s="1" t="s">
        <v>563</v>
      </c>
    </row>
    <row r="87" spans="1:8" ht="12.75">
      <c r="A87" s="4"/>
      <c r="B87" s="4"/>
      <c r="C87" s="4"/>
      <c r="D87" s="4"/>
      <c r="E87" s="4"/>
      <c r="F87" s="1"/>
      <c r="G87" s="1"/>
      <c r="H87" s="1"/>
    </row>
    <row r="88" spans="1:8" ht="12.75">
      <c r="A88" s="87" t="s">
        <v>382</v>
      </c>
      <c r="B88" s="3"/>
      <c r="C88" s="3"/>
      <c r="D88" s="3"/>
      <c r="E88" s="86"/>
      <c r="F88" s="3"/>
      <c r="G88" s="88" t="e">
        <f>#REF!</f>
        <v>#REF!</v>
      </c>
      <c r="H88" s="88">
        <v>256311</v>
      </c>
    </row>
    <row r="89" spans="1:8" ht="12.75">
      <c r="A89" s="87" t="s">
        <v>383</v>
      </c>
      <c r="B89" s="3"/>
      <c r="C89" s="3"/>
      <c r="D89" s="3"/>
      <c r="E89" s="86"/>
      <c r="F89" s="3"/>
      <c r="G89" s="88" t="e">
        <f>#REF!</f>
        <v>#REF!</v>
      </c>
      <c r="H89" s="88">
        <v>2059240</v>
      </c>
    </row>
    <row r="90" spans="1:8" ht="12.75">
      <c r="A90" s="87" t="s">
        <v>385</v>
      </c>
      <c r="B90" s="3"/>
      <c r="C90" s="3"/>
      <c r="D90" s="3"/>
      <c r="E90" s="86"/>
      <c r="F90" s="3"/>
      <c r="G90" s="88" t="e">
        <f>#REF!</f>
        <v>#REF!</v>
      </c>
      <c r="H90" s="88">
        <v>446095</v>
      </c>
    </row>
    <row r="91" spans="1:8" ht="12.75">
      <c r="A91" s="87" t="s">
        <v>153</v>
      </c>
      <c r="B91" s="3"/>
      <c r="C91" s="3"/>
      <c r="D91" s="3"/>
      <c r="E91" s="86"/>
      <c r="F91" s="3"/>
      <c r="G91" s="88" t="e">
        <f>#REF!</f>
        <v>#REF!</v>
      </c>
      <c r="H91" s="88">
        <v>1297071</v>
      </c>
    </row>
    <row r="92" spans="1:8" ht="12.75">
      <c r="A92" s="87" t="s">
        <v>154</v>
      </c>
      <c r="B92" s="3"/>
      <c r="C92" s="3"/>
      <c r="D92" s="3"/>
      <c r="E92" s="86"/>
      <c r="F92" s="3"/>
      <c r="G92" s="88" t="e">
        <f>#REF!</f>
        <v>#REF!</v>
      </c>
      <c r="H92" s="88">
        <v>23220</v>
      </c>
    </row>
    <row r="93" spans="1:8" ht="12.75">
      <c r="A93" s="87" t="s">
        <v>155</v>
      </c>
      <c r="B93" s="3"/>
      <c r="C93" s="3"/>
      <c r="D93" s="3"/>
      <c r="E93" s="86"/>
      <c r="F93" s="3"/>
      <c r="G93" s="88" t="e">
        <f>#REF!</f>
        <v>#REF!</v>
      </c>
      <c r="H93" s="88">
        <v>30448</v>
      </c>
    </row>
    <row r="94" spans="1:8" ht="12.75">
      <c r="A94" s="87" t="s">
        <v>156</v>
      </c>
      <c r="B94" s="3"/>
      <c r="C94" s="3"/>
      <c r="D94" s="3"/>
      <c r="E94" s="86"/>
      <c r="F94" s="3"/>
      <c r="G94" s="88" t="e">
        <f>#REF!</f>
        <v>#REF!</v>
      </c>
      <c r="H94" s="88">
        <v>16972</v>
      </c>
    </row>
    <row r="95" spans="1:8" ht="12.75">
      <c r="A95" s="87" t="s">
        <v>157</v>
      </c>
      <c r="B95" s="3"/>
      <c r="C95" s="3"/>
      <c r="D95" s="3"/>
      <c r="E95" s="86"/>
      <c r="F95" s="3"/>
      <c r="G95" s="88" t="e">
        <f>#REF!</f>
        <v>#REF!</v>
      </c>
      <c r="H95" s="88">
        <v>490489</v>
      </c>
    </row>
    <row r="96" spans="1:8" ht="12.75">
      <c r="A96" s="87" t="s">
        <v>772</v>
      </c>
      <c r="B96" s="3"/>
      <c r="C96" s="3"/>
      <c r="D96" s="3"/>
      <c r="E96" s="86"/>
      <c r="F96" s="3"/>
      <c r="G96" s="88" t="e">
        <f>#REF!+#REF!</f>
        <v>#REF!</v>
      </c>
      <c r="H96" s="88">
        <v>0</v>
      </c>
    </row>
    <row r="97" spans="1:8" ht="12.75">
      <c r="A97" s="87" t="s">
        <v>158</v>
      </c>
      <c r="B97" s="3"/>
      <c r="C97" s="3"/>
      <c r="D97" s="3"/>
      <c r="E97" s="86"/>
      <c r="F97" s="3"/>
      <c r="G97" s="88" t="e">
        <f>#REF!</f>
        <v>#REF!</v>
      </c>
      <c r="H97" s="88">
        <v>6383948.45</v>
      </c>
    </row>
    <row r="98" spans="1:8" ht="12.75">
      <c r="A98" s="87" t="s">
        <v>725</v>
      </c>
      <c r="B98" s="3"/>
      <c r="C98" s="3"/>
      <c r="D98" s="3"/>
      <c r="E98" s="86"/>
      <c r="F98" s="3"/>
      <c r="G98" s="88" t="e">
        <f>#REF!+#REF!</f>
        <v>#REF!</v>
      </c>
      <c r="H98" s="88">
        <v>41800</v>
      </c>
    </row>
    <row r="99" spans="1:8" ht="12.75">
      <c r="A99" s="87"/>
      <c r="B99" s="3"/>
      <c r="C99" s="3"/>
      <c r="D99" s="3"/>
      <c r="E99" s="86"/>
      <c r="F99" s="3"/>
      <c r="G99" s="88"/>
      <c r="H99" s="88"/>
    </row>
    <row r="100" spans="1:12" ht="12.75">
      <c r="A100" s="13" t="s">
        <v>268</v>
      </c>
      <c r="B100" s="3"/>
      <c r="C100" s="3"/>
      <c r="D100" s="3"/>
      <c r="E100" s="86"/>
      <c r="F100" s="96" t="e">
        <f>G100-#REF!</f>
        <v>#REF!</v>
      </c>
      <c r="G100" s="93" t="e">
        <f>SUM(G88:G98)</f>
        <v>#REF!</v>
      </c>
      <c r="H100" s="94">
        <f>SUM(H88:H98)</f>
        <v>11045594.45</v>
      </c>
      <c r="J100" s="24" t="s">
        <v>595</v>
      </c>
      <c r="L100" s="25" t="s">
        <v>595</v>
      </c>
    </row>
    <row r="101" spans="1:8" ht="12.75">
      <c r="A101" s="3"/>
      <c r="B101" s="3"/>
      <c r="C101" s="3"/>
      <c r="D101" s="3"/>
      <c r="E101" s="86"/>
      <c r="F101" s="3"/>
      <c r="G101" s="3"/>
      <c r="H101" s="3"/>
    </row>
    <row r="102" spans="1:8" ht="12.75">
      <c r="A102" s="15" t="s">
        <v>652</v>
      </c>
      <c r="B102" s="3"/>
      <c r="C102" s="3"/>
      <c r="D102" s="3"/>
      <c r="E102" s="86"/>
      <c r="F102" s="18"/>
      <c r="G102" s="18"/>
      <c r="H102" s="4" t="s">
        <v>1243</v>
      </c>
    </row>
    <row r="103" spans="1:8" ht="12.75">
      <c r="A103" s="4"/>
      <c r="B103" s="12"/>
      <c r="C103" s="3"/>
      <c r="D103" s="3"/>
      <c r="E103" s="86"/>
      <c r="F103" s="3"/>
      <c r="G103" s="3"/>
      <c r="H103" s="3"/>
    </row>
    <row r="104" spans="1:8" ht="12.75">
      <c r="A104" s="14" t="s">
        <v>595</v>
      </c>
      <c r="B104" s="4" t="s">
        <v>550</v>
      </c>
      <c r="C104" s="4"/>
      <c r="D104" s="4"/>
      <c r="E104" s="4"/>
      <c r="F104" s="3"/>
      <c r="G104" s="1" t="s">
        <v>591</v>
      </c>
      <c r="H104" s="1" t="s">
        <v>592</v>
      </c>
    </row>
    <row r="105" spans="1:8" ht="12.75">
      <c r="A105" s="3"/>
      <c r="B105" s="4"/>
      <c r="C105" s="4"/>
      <c r="D105" s="4"/>
      <c r="E105" s="4"/>
      <c r="F105" s="3"/>
      <c r="G105" s="1" t="s">
        <v>69</v>
      </c>
      <c r="H105" s="1" t="s">
        <v>563</v>
      </c>
    </row>
    <row r="106" spans="1:8" ht="12.75">
      <c r="A106" s="3"/>
      <c r="B106" s="3"/>
      <c r="C106" s="3"/>
      <c r="D106" s="3"/>
      <c r="E106" s="3"/>
      <c r="F106" s="86"/>
      <c r="G106" s="86"/>
      <c r="H106" s="86"/>
    </row>
    <row r="107" spans="1:8" ht="12.75">
      <c r="A107" s="87" t="s">
        <v>576</v>
      </c>
      <c r="B107" s="3"/>
      <c r="C107" s="3"/>
      <c r="D107" s="3"/>
      <c r="E107" s="86"/>
      <c r="F107" s="3"/>
      <c r="G107" s="88" t="e">
        <f>#REF!</f>
        <v>#REF!</v>
      </c>
      <c r="H107" s="88">
        <v>0</v>
      </c>
    </row>
    <row r="108" spans="1:8" ht="12.75">
      <c r="A108" s="3"/>
      <c r="B108" s="3"/>
      <c r="C108" s="3"/>
      <c r="D108" s="3"/>
      <c r="E108" s="86"/>
      <c r="F108" s="3"/>
      <c r="G108" s="19"/>
      <c r="H108" s="19"/>
    </row>
    <row r="109" spans="1:12" ht="12.75">
      <c r="A109" s="13" t="s">
        <v>268</v>
      </c>
      <c r="B109" s="3"/>
      <c r="C109" s="3"/>
      <c r="D109" s="3"/>
      <c r="E109" s="86"/>
      <c r="F109" s="3"/>
      <c r="G109" s="95" t="e">
        <f>SUM(G107:G108)</f>
        <v>#REF!</v>
      </c>
      <c r="H109" s="18">
        <f>SUM(H107:H107)</f>
        <v>0</v>
      </c>
      <c r="L109" s="25" t="s">
        <v>595</v>
      </c>
    </row>
    <row r="110" spans="1:8" ht="12.75">
      <c r="A110" s="3"/>
      <c r="B110" s="3"/>
      <c r="C110" s="3"/>
      <c r="D110" s="3"/>
      <c r="E110" s="86"/>
      <c r="F110" s="3"/>
      <c r="G110" s="3"/>
      <c r="H110" s="3"/>
    </row>
    <row r="111" spans="1:8" ht="12.75">
      <c r="A111" s="3"/>
      <c r="B111" s="3"/>
      <c r="C111" s="3"/>
      <c r="D111" s="3"/>
      <c r="E111" s="86"/>
      <c r="F111" s="3"/>
      <c r="G111" s="3"/>
      <c r="H111" s="3"/>
    </row>
    <row r="112" spans="1:8" ht="12.75">
      <c r="A112" s="3"/>
      <c r="B112" s="3"/>
      <c r="C112" s="3"/>
      <c r="D112" s="3"/>
      <c r="E112" s="86"/>
      <c r="F112" s="3"/>
      <c r="G112" s="3"/>
      <c r="H112" s="3"/>
    </row>
    <row r="113" spans="1:8" ht="12.75">
      <c r="A113" s="15" t="s">
        <v>1264</v>
      </c>
      <c r="B113" s="3"/>
      <c r="C113" s="3"/>
      <c r="D113" s="3"/>
      <c r="E113" s="86"/>
      <c r="F113" s="2"/>
      <c r="G113" s="2"/>
      <c r="H113" s="4" t="s">
        <v>1244</v>
      </c>
    </row>
    <row r="114" spans="1:8" ht="12.75">
      <c r="A114" s="4"/>
      <c r="B114" s="12"/>
      <c r="C114" s="3"/>
      <c r="D114" s="3"/>
      <c r="E114" s="86"/>
      <c r="F114" s="3"/>
      <c r="G114" s="3"/>
      <c r="H114" s="3"/>
    </row>
    <row r="115" spans="1:8" ht="12.75">
      <c r="A115" s="4"/>
      <c r="B115" s="4" t="s">
        <v>550</v>
      </c>
      <c r="C115" s="4"/>
      <c r="D115" s="4"/>
      <c r="E115" s="4"/>
      <c r="F115" s="3"/>
      <c r="G115" s="1" t="s">
        <v>591</v>
      </c>
      <c r="H115" s="1" t="s">
        <v>592</v>
      </c>
    </row>
    <row r="116" spans="1:8" ht="12.75">
      <c r="A116" s="4"/>
      <c r="B116" s="4"/>
      <c r="C116" s="4"/>
      <c r="D116" s="4"/>
      <c r="E116" s="4"/>
      <c r="F116" s="3"/>
      <c r="G116" s="1" t="s">
        <v>69</v>
      </c>
      <c r="H116" s="1" t="s">
        <v>563</v>
      </c>
    </row>
    <row r="117" spans="1:8" ht="12.75">
      <c r="A117" s="3"/>
      <c r="B117" s="3"/>
      <c r="C117" s="3"/>
      <c r="D117" s="3"/>
      <c r="E117" s="86"/>
      <c r="F117" s="3"/>
      <c r="G117" s="3"/>
      <c r="H117" s="3"/>
    </row>
    <row r="118" spans="1:8" ht="12.75">
      <c r="A118" s="97">
        <v>21</v>
      </c>
      <c r="B118" s="15" t="s">
        <v>842</v>
      </c>
      <c r="C118" s="3"/>
      <c r="D118" s="15"/>
      <c r="E118" s="86"/>
      <c r="F118" s="3"/>
      <c r="G118" s="3"/>
      <c r="H118" s="3"/>
    </row>
    <row r="119" spans="1:12" ht="12.75">
      <c r="A119" s="87" t="s">
        <v>843</v>
      </c>
      <c r="B119" s="3"/>
      <c r="C119" s="3"/>
      <c r="D119" s="3"/>
      <c r="E119" s="86"/>
      <c r="F119" s="3"/>
      <c r="G119" s="88" t="e">
        <f>#REF!</f>
        <v>#REF!</v>
      </c>
      <c r="H119" s="88">
        <v>0</v>
      </c>
      <c r="L119" s="25" t="s">
        <v>595</v>
      </c>
    </row>
    <row r="120" spans="1:12" ht="12.75">
      <c r="A120" s="87" t="s">
        <v>726</v>
      </c>
      <c r="B120" s="3"/>
      <c r="C120" s="3"/>
      <c r="D120" s="3"/>
      <c r="E120" s="86"/>
      <c r="F120" s="3"/>
      <c r="G120" s="88" t="e">
        <f>#REF!</f>
        <v>#REF!</v>
      </c>
      <c r="H120" s="88">
        <v>0</v>
      </c>
      <c r="L120" s="25"/>
    </row>
    <row r="121" spans="1:12" ht="12.75">
      <c r="A121" s="87" t="s">
        <v>844</v>
      </c>
      <c r="B121" s="3"/>
      <c r="C121" s="3"/>
      <c r="D121" s="3"/>
      <c r="E121" s="86"/>
      <c r="F121" s="3"/>
      <c r="G121" s="88" t="e">
        <f>#REF!</f>
        <v>#REF!</v>
      </c>
      <c r="H121" s="88">
        <v>1329</v>
      </c>
      <c r="L121" s="25" t="s">
        <v>595</v>
      </c>
    </row>
    <row r="122" spans="1:12" ht="12.75">
      <c r="A122" s="87" t="s">
        <v>727</v>
      </c>
      <c r="B122" s="3"/>
      <c r="C122" s="3"/>
      <c r="D122" s="3"/>
      <c r="E122" s="86"/>
      <c r="F122" s="3"/>
      <c r="G122" s="88" t="e">
        <f>#REF!</f>
        <v>#REF!</v>
      </c>
      <c r="H122" s="88">
        <v>0</v>
      </c>
      <c r="L122" s="25"/>
    </row>
    <row r="123" spans="1:12" ht="12.75">
      <c r="A123" s="87" t="s">
        <v>635</v>
      </c>
      <c r="B123" s="3"/>
      <c r="C123" s="3"/>
      <c r="D123" s="3"/>
      <c r="E123" s="86"/>
      <c r="F123" s="3"/>
      <c r="G123" s="88" t="e">
        <f>#REF!</f>
        <v>#REF!</v>
      </c>
      <c r="H123" s="88">
        <v>0</v>
      </c>
      <c r="L123" s="25"/>
    </row>
    <row r="124" spans="1:12" ht="12.75">
      <c r="A124" s="13" t="s">
        <v>268</v>
      </c>
      <c r="B124" s="3"/>
      <c r="C124" s="3"/>
      <c r="D124" s="3"/>
      <c r="E124" s="86"/>
      <c r="F124" s="3"/>
      <c r="G124" s="18" t="e">
        <f>SUM(G119:G123)</f>
        <v>#REF!</v>
      </c>
      <c r="H124" s="18">
        <f>SUM(H119:H123)</f>
        <v>1329</v>
      </c>
      <c r="I124" s="26" t="s">
        <v>595</v>
      </c>
      <c r="L124" s="25" t="s">
        <v>595</v>
      </c>
    </row>
    <row r="125" spans="1:8" ht="12.75">
      <c r="A125" s="3"/>
      <c r="B125" s="3"/>
      <c r="C125" s="3"/>
      <c r="D125" s="3"/>
      <c r="E125" s="86"/>
      <c r="F125" s="3"/>
      <c r="G125" s="19"/>
      <c r="H125" s="19"/>
    </row>
    <row r="126" spans="1:8" ht="12.75">
      <c r="A126" s="97">
        <v>22</v>
      </c>
      <c r="B126" s="4" t="s">
        <v>300</v>
      </c>
      <c r="C126" s="3"/>
      <c r="D126" s="3"/>
      <c r="E126" s="86"/>
      <c r="F126" s="3"/>
      <c r="G126" s="19"/>
      <c r="H126" s="19"/>
    </row>
    <row r="127" spans="1:8" ht="12.75">
      <c r="A127" s="98" t="s">
        <v>965</v>
      </c>
      <c r="B127" s="3" t="s">
        <v>784</v>
      </c>
      <c r="C127" s="3"/>
      <c r="D127" s="3"/>
      <c r="E127" s="86"/>
      <c r="F127" s="3"/>
      <c r="G127" s="88" t="e">
        <f>#REF!</f>
        <v>#REF!</v>
      </c>
      <c r="H127" s="19">
        <v>48000</v>
      </c>
    </row>
    <row r="128" spans="1:8" ht="12.75">
      <c r="A128" s="98" t="s">
        <v>966</v>
      </c>
      <c r="B128" s="3" t="s">
        <v>440</v>
      </c>
      <c r="C128" s="3"/>
      <c r="D128" s="3"/>
      <c r="E128" s="86"/>
      <c r="F128" s="3"/>
      <c r="G128" s="88" t="e">
        <f>#REF!</f>
        <v>#REF!</v>
      </c>
      <c r="H128" s="19">
        <v>0</v>
      </c>
    </row>
    <row r="129" spans="1:8" ht="12.75">
      <c r="A129" s="13" t="s">
        <v>268</v>
      </c>
      <c r="B129" s="3"/>
      <c r="C129" s="3"/>
      <c r="D129" s="3"/>
      <c r="E129" s="86"/>
      <c r="F129" s="3"/>
      <c r="G129" s="94" t="e">
        <f>SUM(G127:G128)</f>
        <v>#REF!</v>
      </c>
      <c r="H129" s="94">
        <f>SUM(H127:H128)</f>
        <v>48000</v>
      </c>
    </row>
    <row r="130" spans="1:8" ht="12.75">
      <c r="A130" s="13"/>
      <c r="B130" s="3"/>
      <c r="C130" s="3"/>
      <c r="D130" s="3"/>
      <c r="E130" s="86"/>
      <c r="F130" s="3"/>
      <c r="G130" s="18"/>
      <c r="H130" s="18"/>
    </row>
    <row r="131" spans="1:8" ht="12.75">
      <c r="A131" s="97">
        <v>23</v>
      </c>
      <c r="B131" s="15" t="s">
        <v>828</v>
      </c>
      <c r="C131" s="3"/>
      <c r="D131" s="15"/>
      <c r="E131" s="86"/>
      <c r="F131" s="3"/>
      <c r="G131" s="19"/>
      <c r="H131" s="19"/>
    </row>
    <row r="132" spans="1:8" ht="12.75">
      <c r="A132" s="87" t="s">
        <v>829</v>
      </c>
      <c r="B132" s="3"/>
      <c r="C132" s="3"/>
      <c r="D132" s="3"/>
      <c r="E132" s="86"/>
      <c r="F132" s="3"/>
      <c r="G132" s="88" t="e">
        <f>#REF!</f>
        <v>#REF!</v>
      </c>
      <c r="H132" s="88">
        <v>16734687</v>
      </c>
    </row>
    <row r="133" spans="1:8" ht="12.75">
      <c r="A133" s="87" t="s">
        <v>772</v>
      </c>
      <c r="B133" s="3"/>
      <c r="C133" s="3"/>
      <c r="D133" s="3"/>
      <c r="E133" s="86"/>
      <c r="F133" s="3"/>
      <c r="G133" s="88" t="e">
        <f>#REF!</f>
        <v>#REF!</v>
      </c>
      <c r="H133" s="88">
        <v>406558</v>
      </c>
    </row>
    <row r="134" spans="1:8" ht="12.75">
      <c r="A134" s="89" t="e">
        <f>#REF!</f>
        <v>#REF!</v>
      </c>
      <c r="B134" s="3"/>
      <c r="C134" s="3"/>
      <c r="D134" s="3"/>
      <c r="E134" s="86"/>
      <c r="F134" s="3"/>
      <c r="G134" s="88">
        <v>0</v>
      </c>
      <c r="H134" s="88">
        <v>-272767</v>
      </c>
    </row>
    <row r="135" spans="1:8" ht="12.75">
      <c r="A135" s="89" t="s">
        <v>689</v>
      </c>
      <c r="B135" s="3"/>
      <c r="C135" s="3"/>
      <c r="D135" s="3"/>
      <c r="E135" s="86"/>
      <c r="F135" s="3"/>
      <c r="G135" s="88">
        <v>0</v>
      </c>
      <c r="H135" s="88">
        <v>-2469676.88</v>
      </c>
    </row>
    <row r="136" spans="1:8" ht="12.75">
      <c r="A136" s="87" t="s">
        <v>600</v>
      </c>
      <c r="B136" s="3"/>
      <c r="C136" s="3"/>
      <c r="D136" s="3"/>
      <c r="E136" s="86"/>
      <c r="F136" s="3"/>
      <c r="G136" s="88" t="e">
        <f>#REF!</f>
        <v>#REF!</v>
      </c>
      <c r="H136" s="88">
        <v>3951487</v>
      </c>
    </row>
    <row r="137" spans="1:8" ht="12.75">
      <c r="A137" s="87" t="s">
        <v>772</v>
      </c>
      <c r="B137" s="3"/>
      <c r="C137" s="3"/>
      <c r="D137" s="3"/>
      <c r="E137" s="86"/>
      <c r="F137" s="3"/>
      <c r="G137" s="88" t="e">
        <f>#REF!</f>
        <v>#REF!</v>
      </c>
      <c r="H137" s="88">
        <v>121639</v>
      </c>
    </row>
    <row r="138" spans="1:8" ht="12.75">
      <c r="A138" s="89" t="e">
        <f>#REF!</f>
        <v>#REF!</v>
      </c>
      <c r="B138" s="3"/>
      <c r="C138" s="3"/>
      <c r="D138" s="3"/>
      <c r="E138" s="86"/>
      <c r="F138" s="3"/>
      <c r="G138" s="88" t="e">
        <f>#REF!</f>
        <v>#REF!</v>
      </c>
      <c r="H138" s="88">
        <v>-255715</v>
      </c>
    </row>
    <row r="139" spans="1:8" ht="12.75">
      <c r="A139" s="87" t="s">
        <v>601</v>
      </c>
      <c r="B139" s="3"/>
      <c r="C139" s="3"/>
      <c r="D139" s="3"/>
      <c r="E139" s="86"/>
      <c r="F139" s="3"/>
      <c r="G139" s="88" t="e">
        <f>#REF!</f>
        <v>#REF!</v>
      </c>
      <c r="H139" s="88">
        <v>2047029</v>
      </c>
    </row>
    <row r="140" spans="1:8" ht="12.75">
      <c r="A140" s="87" t="s">
        <v>772</v>
      </c>
      <c r="B140" s="3"/>
      <c r="C140" s="3"/>
      <c r="D140" s="3"/>
      <c r="E140" s="86"/>
      <c r="F140" s="3"/>
      <c r="G140" s="88" t="e">
        <f>#REF!</f>
        <v>#REF!</v>
      </c>
      <c r="H140" s="88">
        <v>11329</v>
      </c>
    </row>
    <row r="141" spans="1:8" ht="12.75">
      <c r="A141" s="89" t="e">
        <f>A134</f>
        <v>#REF!</v>
      </c>
      <c r="B141" s="3"/>
      <c r="C141" s="3"/>
      <c r="D141" s="3"/>
      <c r="E141" s="86"/>
      <c r="F141" s="3"/>
      <c r="G141" s="88" t="e">
        <f>#REF!</f>
        <v>#REF!</v>
      </c>
      <c r="H141" s="88">
        <v>-62252</v>
      </c>
    </row>
    <row r="142" spans="1:8" ht="12.75">
      <c r="A142" s="87" t="s">
        <v>736</v>
      </c>
      <c r="B142" s="3"/>
      <c r="C142" s="3"/>
      <c r="D142" s="3"/>
      <c r="E142" s="86"/>
      <c r="F142" s="3"/>
      <c r="G142" s="88" t="e">
        <f>#REF!</f>
        <v>#REF!</v>
      </c>
      <c r="H142" s="88">
        <v>3753592</v>
      </c>
    </row>
    <row r="143" spans="1:8" ht="12.75">
      <c r="A143" s="87" t="s">
        <v>772</v>
      </c>
      <c r="B143" s="3"/>
      <c r="C143" s="3"/>
      <c r="D143" s="3"/>
      <c r="E143" s="86"/>
      <c r="F143" s="3"/>
      <c r="G143" s="88" t="e">
        <f>#REF!</f>
        <v>#REF!</v>
      </c>
      <c r="H143" s="88">
        <v>298229</v>
      </c>
    </row>
    <row r="144" spans="1:8" ht="12.75">
      <c r="A144" s="89" t="e">
        <f>A141</f>
        <v>#REF!</v>
      </c>
      <c r="B144" s="3"/>
      <c r="C144" s="3"/>
      <c r="D144" s="3"/>
      <c r="E144" s="86"/>
      <c r="F144" s="3"/>
      <c r="G144" s="88" t="e">
        <f>#REF!</f>
        <v>#REF!</v>
      </c>
      <c r="H144" s="88">
        <v>-12466</v>
      </c>
    </row>
    <row r="145" spans="1:8" ht="12.75">
      <c r="A145" s="87" t="s">
        <v>737</v>
      </c>
      <c r="B145" s="3"/>
      <c r="C145" s="3"/>
      <c r="D145" s="3"/>
      <c r="E145" s="86"/>
      <c r="F145" s="3"/>
      <c r="G145" s="88" t="e">
        <f>#REF!</f>
        <v>#REF!</v>
      </c>
      <c r="H145" s="88">
        <v>1262162</v>
      </c>
    </row>
    <row r="146" spans="1:8" ht="12.75">
      <c r="A146" s="87" t="s">
        <v>772</v>
      </c>
      <c r="B146" s="3"/>
      <c r="C146" s="3"/>
      <c r="D146" s="3"/>
      <c r="E146" s="86"/>
      <c r="F146" s="3"/>
      <c r="G146" s="88" t="e">
        <f>#REF!</f>
        <v>#REF!</v>
      </c>
      <c r="H146" s="88">
        <v>274953</v>
      </c>
    </row>
    <row r="147" spans="1:8" ht="12.75">
      <c r="A147" s="87" t="s">
        <v>738</v>
      </c>
      <c r="B147" s="3"/>
      <c r="C147" s="3"/>
      <c r="D147" s="3"/>
      <c r="E147" s="86"/>
      <c r="F147" s="3"/>
      <c r="G147" s="88" t="e">
        <f>#REF!</f>
        <v>#REF!</v>
      </c>
      <c r="H147" s="88">
        <v>64842</v>
      </c>
    </row>
    <row r="148" spans="1:8" ht="12.75">
      <c r="A148" s="87" t="s">
        <v>421</v>
      </c>
      <c r="B148" s="3"/>
      <c r="C148" s="3"/>
      <c r="D148" s="3"/>
      <c r="E148" s="86"/>
      <c r="F148" s="3"/>
      <c r="G148" s="88" t="e">
        <f>#REF!</f>
        <v>#REF!</v>
      </c>
      <c r="H148" s="88">
        <v>8181818</v>
      </c>
    </row>
    <row r="149" spans="1:8" ht="12.75">
      <c r="A149" s="87" t="s">
        <v>422</v>
      </c>
      <c r="B149" s="3"/>
      <c r="C149" s="3"/>
      <c r="D149" s="3"/>
      <c r="E149" s="86"/>
      <c r="F149" s="3"/>
      <c r="G149" s="88" t="e">
        <f>#REF!</f>
        <v>#REF!</v>
      </c>
      <c r="H149" s="88">
        <v>17614829</v>
      </c>
    </row>
    <row r="150" spans="1:8" ht="12.75">
      <c r="A150" s="87" t="s">
        <v>772</v>
      </c>
      <c r="B150" s="3"/>
      <c r="C150" s="3"/>
      <c r="D150" s="3"/>
      <c r="E150" s="86"/>
      <c r="F150" s="3"/>
      <c r="G150" s="88" t="e">
        <f>#REF!</f>
        <v>#REF!</v>
      </c>
      <c r="H150" s="88">
        <v>5001235</v>
      </c>
    </row>
    <row r="151" spans="1:8" ht="12.75">
      <c r="A151" s="87" t="s">
        <v>424</v>
      </c>
      <c r="B151" s="3"/>
      <c r="C151" s="3"/>
      <c r="D151" s="3"/>
      <c r="E151" s="86"/>
      <c r="F151" s="3"/>
      <c r="G151" s="88" t="e">
        <f>#REF!</f>
        <v>#REF!</v>
      </c>
      <c r="H151" s="88">
        <v>12307343</v>
      </c>
    </row>
    <row r="152" spans="1:8" ht="12.75">
      <c r="A152" s="87" t="s">
        <v>772</v>
      </c>
      <c r="B152" s="3"/>
      <c r="C152" s="3"/>
      <c r="D152" s="3"/>
      <c r="E152" s="86"/>
      <c r="F152" s="3"/>
      <c r="G152" s="88" t="e">
        <f>#REF!</f>
        <v>#REF!</v>
      </c>
      <c r="H152" s="88">
        <v>1617307</v>
      </c>
    </row>
    <row r="153" spans="1:8" ht="12.75">
      <c r="A153" s="87" t="s">
        <v>547</v>
      </c>
      <c r="B153" s="3"/>
      <c r="C153" s="3"/>
      <c r="D153" s="3"/>
      <c r="E153" s="86"/>
      <c r="F153" s="3"/>
      <c r="G153" s="88" t="e">
        <f>#REF!</f>
        <v>#REF!</v>
      </c>
      <c r="H153" s="88">
        <v>36432709</v>
      </c>
    </row>
    <row r="154" spans="1:8" ht="12.75">
      <c r="A154" s="87" t="s">
        <v>772</v>
      </c>
      <c r="B154" s="3"/>
      <c r="C154" s="3"/>
      <c r="D154" s="3"/>
      <c r="E154" s="86"/>
      <c r="F154" s="3"/>
      <c r="G154" s="88" t="e">
        <f>#REF!</f>
        <v>#REF!</v>
      </c>
      <c r="H154" s="88">
        <v>2732884</v>
      </c>
    </row>
    <row r="155" spans="1:8" ht="12.75">
      <c r="A155" s="89" t="e">
        <f>A144</f>
        <v>#REF!</v>
      </c>
      <c r="B155" s="3"/>
      <c r="C155" s="3"/>
      <c r="D155" s="3"/>
      <c r="E155" s="86"/>
      <c r="F155" s="3"/>
      <c r="G155" s="88" t="e">
        <f>#REF!</f>
        <v>#REF!</v>
      </c>
      <c r="H155" s="88">
        <v>-9941</v>
      </c>
    </row>
    <row r="156" spans="1:8" ht="12.75">
      <c r="A156" s="89" t="e">
        <f>A155</f>
        <v>#REF!</v>
      </c>
      <c r="B156" s="3"/>
      <c r="C156" s="3"/>
      <c r="D156" s="3"/>
      <c r="E156" s="86"/>
      <c r="F156" s="3"/>
      <c r="G156" s="88" t="e">
        <f>#REF!</f>
        <v>#REF!</v>
      </c>
      <c r="H156" s="88">
        <v>-11216</v>
      </c>
    </row>
    <row r="157" spans="1:8" ht="12.75">
      <c r="A157" s="87" t="s">
        <v>972</v>
      </c>
      <c r="B157" s="3"/>
      <c r="C157" s="3"/>
      <c r="D157" s="3"/>
      <c r="E157" s="86"/>
      <c r="F157" s="3"/>
      <c r="G157" s="88" t="e">
        <f>#REF!</f>
        <v>#REF!</v>
      </c>
      <c r="H157" s="88">
        <v>797727</v>
      </c>
    </row>
    <row r="158" spans="1:8" ht="12.75">
      <c r="A158" s="89" t="e">
        <f>A155</f>
        <v>#REF!</v>
      </c>
      <c r="B158" s="3"/>
      <c r="C158" s="3"/>
      <c r="D158" s="3"/>
      <c r="E158" s="86"/>
      <c r="F158" s="3"/>
      <c r="G158" s="88" t="e">
        <f>#REF!</f>
        <v>#REF!</v>
      </c>
      <c r="H158" s="88">
        <v>-15016</v>
      </c>
    </row>
    <row r="159" spans="1:8" ht="12.75">
      <c r="A159" s="99" t="s">
        <v>772</v>
      </c>
      <c r="B159" s="3"/>
      <c r="C159" s="3"/>
      <c r="D159" s="3"/>
      <c r="E159" s="86"/>
      <c r="F159" s="3"/>
      <c r="G159" s="88" t="e">
        <f>#REF!</f>
        <v>#REF!</v>
      </c>
      <c r="H159" s="88">
        <v>17704</v>
      </c>
    </row>
    <row r="160" spans="1:8" ht="12.75">
      <c r="A160" s="87" t="s">
        <v>973</v>
      </c>
      <c r="B160" s="3"/>
      <c r="C160" s="3"/>
      <c r="D160" s="3"/>
      <c r="E160" s="86"/>
      <c r="F160" s="3"/>
      <c r="G160" s="88" t="e">
        <f>#REF!</f>
        <v>#REF!</v>
      </c>
      <c r="H160" s="88">
        <v>2505897</v>
      </c>
    </row>
    <row r="161" spans="1:8" ht="12.75">
      <c r="A161" s="90" t="s">
        <v>772</v>
      </c>
      <c r="B161" s="3"/>
      <c r="C161" s="3"/>
      <c r="D161" s="3"/>
      <c r="E161" s="86"/>
      <c r="F161" s="3"/>
      <c r="G161" s="19" t="e">
        <f>#REF!</f>
        <v>#REF!</v>
      </c>
      <c r="H161" s="19">
        <v>228130</v>
      </c>
    </row>
    <row r="162" spans="1:9" ht="12.75">
      <c r="A162" s="13" t="s">
        <v>268</v>
      </c>
      <c r="B162" s="3"/>
      <c r="C162" s="3"/>
      <c r="D162" s="3"/>
      <c r="E162" s="86"/>
      <c r="F162" s="3"/>
      <c r="G162" s="94" t="e">
        <f>SUM(G132:G161)</f>
        <v>#REF!</v>
      </c>
      <c r="H162" s="94">
        <f>SUM(H132:H161)</f>
        <v>113255040.12</v>
      </c>
      <c r="I162" s="26" t="s">
        <v>595</v>
      </c>
    </row>
    <row r="163" spans="1:9" ht="12.75">
      <c r="A163" s="13"/>
      <c r="B163" s="3"/>
      <c r="C163" s="3"/>
      <c r="D163" s="3"/>
      <c r="E163" s="86"/>
      <c r="F163" s="3"/>
      <c r="G163" s="94"/>
      <c r="H163" s="94"/>
      <c r="I163" s="26"/>
    </row>
    <row r="164" spans="1:8" ht="12.75">
      <c r="A164" s="97">
        <v>24</v>
      </c>
      <c r="B164" s="15" t="s">
        <v>763</v>
      </c>
      <c r="C164" s="3"/>
      <c r="D164" s="15"/>
      <c r="E164" s="86"/>
      <c r="F164" s="3"/>
      <c r="G164" s="19"/>
      <c r="H164" s="19"/>
    </row>
    <row r="165" spans="1:8" ht="12.75">
      <c r="A165" s="87" t="s">
        <v>764</v>
      </c>
      <c r="B165" s="3"/>
      <c r="C165" s="3"/>
      <c r="D165" s="3"/>
      <c r="E165" s="86"/>
      <c r="F165" s="3"/>
      <c r="G165" s="88" t="e">
        <f>#REF!</f>
        <v>#REF!</v>
      </c>
      <c r="H165" s="88">
        <v>257870196</v>
      </c>
    </row>
    <row r="166" spans="1:8" ht="12.75">
      <c r="A166" s="87" t="s">
        <v>504</v>
      </c>
      <c r="B166" s="3"/>
      <c r="C166" s="3"/>
      <c r="D166" s="3"/>
      <c r="E166" s="86"/>
      <c r="F166" s="3"/>
      <c r="G166" s="88">
        <v>70922081</v>
      </c>
      <c r="H166" s="88">
        <v>72000000</v>
      </c>
    </row>
    <row r="167" spans="1:8" ht="12.75">
      <c r="A167" s="87" t="s">
        <v>772</v>
      </c>
      <c r="B167" s="3"/>
      <c r="C167" s="3"/>
      <c r="D167" s="3"/>
      <c r="E167" s="86"/>
      <c r="F167" s="3"/>
      <c r="G167" s="88" t="e">
        <f>#REF!</f>
        <v>#REF!</v>
      </c>
      <c r="H167" s="88">
        <v>14665012</v>
      </c>
    </row>
    <row r="168" spans="1:8" ht="12.75">
      <c r="A168" s="89" t="e">
        <f>A158</f>
        <v>#REF!</v>
      </c>
      <c r="B168" s="3"/>
      <c r="C168" s="3"/>
      <c r="D168" s="3"/>
      <c r="E168" s="86"/>
      <c r="F168" s="3"/>
      <c r="G168" s="88" t="e">
        <f>#REF!</f>
        <v>#REF!</v>
      </c>
      <c r="H168" s="88">
        <v>-23850</v>
      </c>
    </row>
    <row r="169" spans="1:8" ht="12.75">
      <c r="A169" s="87" t="s">
        <v>666</v>
      </c>
      <c r="B169" s="3"/>
      <c r="C169" s="3"/>
      <c r="D169" s="3"/>
      <c r="E169" s="86"/>
      <c r="F169" s="3"/>
      <c r="G169" s="88" t="e">
        <f>#REF!</f>
        <v>#REF!</v>
      </c>
      <c r="H169" s="88">
        <v>5852280</v>
      </c>
    </row>
    <row r="170" spans="1:8" ht="12.75">
      <c r="A170" s="87" t="s">
        <v>772</v>
      </c>
      <c r="B170" s="3"/>
      <c r="C170" s="3"/>
      <c r="D170" s="3"/>
      <c r="E170" s="86"/>
      <c r="F170" s="3"/>
      <c r="G170" s="88" t="e">
        <f>#REF!</f>
        <v>#REF!</v>
      </c>
      <c r="H170" s="88">
        <v>1014126</v>
      </c>
    </row>
    <row r="171" spans="1:8" ht="12.75">
      <c r="A171" s="89" t="e">
        <f>A168</f>
        <v>#REF!</v>
      </c>
      <c r="B171" s="3"/>
      <c r="C171" s="3"/>
      <c r="D171" s="3"/>
      <c r="E171" s="86"/>
      <c r="F171" s="3"/>
      <c r="G171" s="88" t="e">
        <f>#REF!</f>
        <v>#REF!</v>
      </c>
      <c r="H171" s="88">
        <v>-16850</v>
      </c>
    </row>
    <row r="172" spans="1:8" ht="12.75">
      <c r="A172" s="87" t="s">
        <v>246</v>
      </c>
      <c r="B172" s="3"/>
      <c r="C172" s="3"/>
      <c r="D172" s="3"/>
      <c r="E172" s="86"/>
      <c r="F172" s="3"/>
      <c r="G172" s="88" t="e">
        <f>#REF!</f>
        <v>#REF!</v>
      </c>
      <c r="H172" s="88">
        <v>332421</v>
      </c>
    </row>
    <row r="173" spans="1:8" ht="12.75">
      <c r="A173" s="87" t="s">
        <v>59</v>
      </c>
      <c r="B173" s="3"/>
      <c r="C173" s="3"/>
      <c r="D173" s="3"/>
      <c r="E173" s="86"/>
      <c r="F173" s="3"/>
      <c r="G173" s="88" t="e">
        <f>#REF!</f>
        <v>#REF!</v>
      </c>
      <c r="H173" s="88">
        <v>2494645</v>
      </c>
    </row>
    <row r="174" spans="1:8" ht="12.75">
      <c r="A174" s="87" t="s">
        <v>772</v>
      </c>
      <c r="B174" s="3"/>
      <c r="C174" s="3"/>
      <c r="D174" s="3"/>
      <c r="E174" s="86"/>
      <c r="F174" s="3"/>
      <c r="G174" s="88" t="e">
        <f>#REF!</f>
        <v>#REF!</v>
      </c>
      <c r="H174" s="88">
        <v>569</v>
      </c>
    </row>
    <row r="175" spans="1:8" ht="12.75">
      <c r="A175" s="89" t="e">
        <f>A171</f>
        <v>#REF!</v>
      </c>
      <c r="B175" s="3"/>
      <c r="C175" s="3"/>
      <c r="D175" s="3"/>
      <c r="E175" s="86"/>
      <c r="F175" s="3"/>
      <c r="G175" s="88" t="e">
        <f>#REF!</f>
        <v>#REF!</v>
      </c>
      <c r="H175" s="88">
        <v>-3000</v>
      </c>
    </row>
    <row r="176" spans="1:8" ht="12.75">
      <c r="A176" s="87" t="s">
        <v>818</v>
      </c>
      <c r="B176" s="3"/>
      <c r="C176" s="3"/>
      <c r="D176" s="3"/>
      <c r="E176" s="86"/>
      <c r="F176" s="3"/>
      <c r="G176" s="88" t="e">
        <f>#REF!</f>
        <v>#REF!</v>
      </c>
      <c r="H176" s="88">
        <v>2563363</v>
      </c>
    </row>
    <row r="177" spans="1:8" ht="12.75">
      <c r="A177" s="89" t="e">
        <f>#REF!</f>
        <v>#REF!</v>
      </c>
      <c r="B177" s="3"/>
      <c r="C177" s="3"/>
      <c r="D177" s="3"/>
      <c r="E177" s="86"/>
      <c r="F177" s="3"/>
      <c r="G177" s="88" t="e">
        <f>#REF!</f>
        <v>#REF!</v>
      </c>
      <c r="H177" s="88">
        <v>86263</v>
      </c>
    </row>
    <row r="178" spans="1:8" ht="12.75">
      <c r="A178" s="87" t="s">
        <v>819</v>
      </c>
      <c r="B178" s="3"/>
      <c r="C178" s="3"/>
      <c r="D178" s="3"/>
      <c r="E178" s="86"/>
      <c r="F178" s="3"/>
      <c r="G178" s="88" t="e">
        <f>#REF!</f>
        <v>#REF!</v>
      </c>
      <c r="H178" s="88">
        <v>8102923</v>
      </c>
    </row>
    <row r="179" spans="1:8" ht="12.75">
      <c r="A179" s="87" t="s">
        <v>772</v>
      </c>
      <c r="B179" s="3"/>
      <c r="C179" s="3"/>
      <c r="D179" s="3"/>
      <c r="E179" s="86"/>
      <c r="F179" s="3"/>
      <c r="G179" s="88" t="e">
        <f>#REF!</f>
        <v>#REF!</v>
      </c>
      <c r="H179" s="88">
        <v>968189</v>
      </c>
    </row>
    <row r="180" spans="1:8" ht="12.75">
      <c r="A180" s="89" t="e">
        <f>A175</f>
        <v>#REF!</v>
      </c>
      <c r="B180" s="3"/>
      <c r="C180" s="3"/>
      <c r="D180" s="3"/>
      <c r="E180" s="86"/>
      <c r="F180" s="3"/>
      <c r="G180" s="88" t="e">
        <f>#REF!</f>
        <v>#REF!</v>
      </c>
      <c r="H180" s="88">
        <v>-5219</v>
      </c>
    </row>
    <row r="181" spans="1:8" ht="12.75">
      <c r="A181" s="87" t="s">
        <v>45</v>
      </c>
      <c r="B181" s="3"/>
      <c r="C181" s="3"/>
      <c r="D181" s="3"/>
      <c r="E181" s="86"/>
      <c r="F181" s="3"/>
      <c r="G181" s="88" t="e">
        <f>#REF!</f>
        <v>#REF!</v>
      </c>
      <c r="H181" s="88">
        <v>1561866</v>
      </c>
    </row>
    <row r="182" spans="1:8" ht="12.75">
      <c r="A182" s="87" t="s">
        <v>772</v>
      </c>
      <c r="B182" s="3"/>
      <c r="C182" s="3"/>
      <c r="D182" s="3"/>
      <c r="E182" s="86"/>
      <c r="F182" s="3"/>
      <c r="G182" s="88" t="e">
        <f>#REF!</f>
        <v>#REF!</v>
      </c>
      <c r="H182" s="88">
        <v>271643</v>
      </c>
    </row>
    <row r="183" spans="1:8" ht="12.75">
      <c r="A183" s="87" t="s">
        <v>46</v>
      </c>
      <c r="B183" s="3"/>
      <c r="C183" s="3"/>
      <c r="D183" s="3"/>
      <c r="E183" s="86"/>
      <c r="F183" s="3"/>
      <c r="G183" s="88" t="e">
        <f>#REF!</f>
        <v>#REF!</v>
      </c>
      <c r="H183" s="88">
        <v>135677</v>
      </c>
    </row>
    <row r="184" spans="1:8" ht="12.75">
      <c r="A184" s="87" t="s">
        <v>47</v>
      </c>
      <c r="B184" s="3"/>
      <c r="C184" s="3"/>
      <c r="D184" s="3"/>
      <c r="E184" s="86"/>
      <c r="F184" s="3"/>
      <c r="G184" s="88" t="e">
        <f>#REF!</f>
        <v>#REF!</v>
      </c>
      <c r="H184" s="88">
        <v>220908</v>
      </c>
    </row>
    <row r="185" spans="1:8" ht="12.75">
      <c r="A185" s="87" t="s">
        <v>772</v>
      </c>
      <c r="B185" s="3"/>
      <c r="C185" s="3"/>
      <c r="D185" s="3"/>
      <c r="E185" s="86"/>
      <c r="F185" s="3"/>
      <c r="G185" s="88" t="e">
        <f>#REF!</f>
        <v>#REF!</v>
      </c>
      <c r="H185" s="88">
        <v>18917</v>
      </c>
    </row>
    <row r="186" spans="1:8" ht="12.75">
      <c r="A186" s="89" t="e">
        <f>A175</f>
        <v>#REF!</v>
      </c>
      <c r="B186" s="3"/>
      <c r="C186" s="3"/>
      <c r="D186" s="3"/>
      <c r="E186" s="86"/>
      <c r="F186" s="3"/>
      <c r="G186" s="88" t="e">
        <f>#REF!</f>
        <v>#REF!</v>
      </c>
      <c r="H186" s="88">
        <v>-18863</v>
      </c>
    </row>
    <row r="187" spans="1:8" ht="12.75">
      <c r="A187" s="87" t="s">
        <v>817</v>
      </c>
      <c r="B187" s="3"/>
      <c r="C187" s="3"/>
      <c r="D187" s="3"/>
      <c r="E187" s="86"/>
      <c r="F187" s="3"/>
      <c r="G187" s="88" t="e">
        <f>#REF!</f>
        <v>#REF!</v>
      </c>
      <c r="H187" s="88">
        <v>455709</v>
      </c>
    </row>
    <row r="188" spans="1:8" ht="12.75">
      <c r="A188" s="87" t="s">
        <v>772</v>
      </c>
      <c r="B188" s="3"/>
      <c r="C188" s="3"/>
      <c r="D188" s="3"/>
      <c r="E188" s="86"/>
      <c r="F188" s="3"/>
      <c r="G188" s="88" t="e">
        <f>#REF!</f>
        <v>#REF!</v>
      </c>
      <c r="H188" s="88">
        <v>0</v>
      </c>
    </row>
    <row r="189" spans="1:8" ht="12.75">
      <c r="A189" s="87" t="s">
        <v>472</v>
      </c>
      <c r="B189" s="3"/>
      <c r="C189" s="3"/>
      <c r="D189" s="3"/>
      <c r="E189" s="86"/>
      <c r="F189" s="3"/>
      <c r="G189" s="88" t="e">
        <f>#REF!</f>
        <v>#REF!</v>
      </c>
      <c r="H189" s="88">
        <v>590436</v>
      </c>
    </row>
    <row r="190" spans="1:8" ht="12.75">
      <c r="A190" s="87" t="s">
        <v>772</v>
      </c>
      <c r="B190" s="3"/>
      <c r="C190" s="3"/>
      <c r="D190" s="3"/>
      <c r="E190" s="86"/>
      <c r="F190" s="3"/>
      <c r="G190" s="88" t="e">
        <f>#REF!</f>
        <v>#REF!</v>
      </c>
      <c r="H190" s="88">
        <v>88621</v>
      </c>
    </row>
    <row r="191" spans="1:8" ht="12.75">
      <c r="A191" s="89" t="e">
        <f>A186</f>
        <v>#REF!</v>
      </c>
      <c r="B191" s="3"/>
      <c r="C191" s="3"/>
      <c r="D191" s="3"/>
      <c r="E191" s="86"/>
      <c r="F191" s="3"/>
      <c r="G191" s="88" t="e">
        <f>#REF!</f>
        <v>#REF!</v>
      </c>
      <c r="H191" s="88">
        <v>-10506</v>
      </c>
    </row>
    <row r="192" spans="1:8" ht="12.75">
      <c r="A192" s="87" t="s">
        <v>207</v>
      </c>
      <c r="B192" s="3"/>
      <c r="C192" s="3"/>
      <c r="D192" s="3"/>
      <c r="E192" s="86"/>
      <c r="F192" s="3"/>
      <c r="G192" s="88" t="e">
        <f>#REF!</f>
        <v>#REF!</v>
      </c>
      <c r="H192" s="88">
        <v>625097</v>
      </c>
    </row>
    <row r="193" spans="1:8" ht="12.75">
      <c r="A193" s="87" t="s">
        <v>772</v>
      </c>
      <c r="B193" s="3"/>
      <c r="C193" s="3"/>
      <c r="D193" s="3"/>
      <c r="E193" s="86"/>
      <c r="F193" s="3"/>
      <c r="G193" s="88" t="e">
        <f>#REF!</f>
        <v>#REF!</v>
      </c>
      <c r="H193" s="88">
        <v>27083</v>
      </c>
    </row>
    <row r="194" spans="1:8" ht="12.75">
      <c r="A194" s="87" t="s">
        <v>208</v>
      </c>
      <c r="B194" s="3"/>
      <c r="C194" s="3"/>
      <c r="D194" s="3"/>
      <c r="E194" s="86"/>
      <c r="F194" s="3"/>
      <c r="G194" s="88" t="e">
        <f>#REF!</f>
        <v>#REF!</v>
      </c>
      <c r="H194" s="88">
        <v>808855</v>
      </c>
    </row>
    <row r="195" spans="1:8" ht="12.75">
      <c r="A195" s="87" t="s">
        <v>772</v>
      </c>
      <c r="B195" s="3"/>
      <c r="C195" s="3"/>
      <c r="D195" s="3"/>
      <c r="E195" s="86"/>
      <c r="F195" s="3"/>
      <c r="G195" s="88" t="e">
        <f>#REF!</f>
        <v>#REF!</v>
      </c>
      <c r="H195" s="88">
        <v>0</v>
      </c>
    </row>
    <row r="196" spans="1:8" ht="12.75">
      <c r="A196" s="89" t="e">
        <f>A191</f>
        <v>#REF!</v>
      </c>
      <c r="B196" s="3"/>
      <c r="C196" s="3"/>
      <c r="D196" s="3"/>
      <c r="E196" s="86"/>
      <c r="F196" s="3"/>
      <c r="G196" s="88" t="e">
        <f>#REF!</f>
        <v>#REF!</v>
      </c>
      <c r="H196" s="88">
        <v>-4505</v>
      </c>
    </row>
    <row r="197" spans="1:8" ht="12.75">
      <c r="A197" s="87" t="s">
        <v>580</v>
      </c>
      <c r="B197" s="3"/>
      <c r="C197" s="3"/>
      <c r="D197" s="3"/>
      <c r="E197" s="86"/>
      <c r="F197" s="3"/>
      <c r="G197" s="88" t="e">
        <f>#REF!</f>
        <v>#REF!</v>
      </c>
      <c r="H197" s="88">
        <v>1122473</v>
      </c>
    </row>
    <row r="198" spans="1:8" ht="12.75">
      <c r="A198" s="87" t="s">
        <v>772</v>
      </c>
      <c r="B198" s="3"/>
      <c r="C198" s="3"/>
      <c r="D198" s="3"/>
      <c r="E198" s="86"/>
      <c r="F198" s="3"/>
      <c r="G198" s="88" t="e">
        <f>#REF!</f>
        <v>#REF!</v>
      </c>
      <c r="H198" s="88">
        <v>14729</v>
      </c>
    </row>
    <row r="199" spans="1:8" ht="12.75">
      <c r="A199" s="89" t="e">
        <f>A196</f>
        <v>#REF!</v>
      </c>
      <c r="B199" s="3"/>
      <c r="C199" s="3"/>
      <c r="D199" s="3"/>
      <c r="E199" s="86"/>
      <c r="F199" s="3"/>
      <c r="G199" s="88" t="e">
        <f>#REF!</f>
        <v>#REF!</v>
      </c>
      <c r="H199" s="88">
        <v>-1</v>
      </c>
    </row>
    <row r="200" spans="1:10" ht="12.75">
      <c r="A200" s="87" t="s">
        <v>614</v>
      </c>
      <c r="B200" s="3"/>
      <c r="C200" s="3"/>
      <c r="D200" s="3"/>
      <c r="E200" s="86"/>
      <c r="F200" s="3"/>
      <c r="G200" s="88" t="e">
        <f>#REF!</f>
        <v>#REF!</v>
      </c>
      <c r="H200" s="88">
        <v>2808584.9</v>
      </c>
      <c r="J200" s="28" t="s">
        <v>595</v>
      </c>
    </row>
    <row r="201" spans="1:10" ht="12.75">
      <c r="A201" s="87" t="s">
        <v>772</v>
      </c>
      <c r="B201" s="3"/>
      <c r="C201" s="3"/>
      <c r="D201" s="3"/>
      <c r="E201" s="86"/>
      <c r="F201" s="3"/>
      <c r="G201" s="88" t="e">
        <f>#REF!</f>
        <v>#REF!</v>
      </c>
      <c r="H201" s="88">
        <v>298115</v>
      </c>
      <c r="J201" s="28"/>
    </row>
    <row r="202" spans="1:10" ht="12.75">
      <c r="A202" s="89" t="e">
        <f>A199</f>
        <v>#REF!</v>
      </c>
      <c r="B202" s="3"/>
      <c r="C202" s="3"/>
      <c r="D202" s="3"/>
      <c r="E202" s="86"/>
      <c r="F202" s="3"/>
      <c r="G202" s="88" t="e">
        <f>#REF!</f>
        <v>#REF!</v>
      </c>
      <c r="H202" s="88">
        <v>-6500</v>
      </c>
      <c r="J202" s="28"/>
    </row>
    <row r="203" spans="1:10" ht="12.75">
      <c r="A203" s="87" t="s">
        <v>310</v>
      </c>
      <c r="B203" s="3"/>
      <c r="C203" s="3"/>
      <c r="D203" s="3"/>
      <c r="E203" s="86"/>
      <c r="F203" s="3"/>
      <c r="G203" s="88" t="e">
        <f>#REF!</f>
        <v>#REF!</v>
      </c>
      <c r="H203" s="88">
        <v>10471</v>
      </c>
      <c r="J203" s="28"/>
    </row>
    <row r="204" spans="1:8" ht="12.75">
      <c r="A204" s="87" t="s">
        <v>379</v>
      </c>
      <c r="B204" s="3"/>
      <c r="C204" s="3"/>
      <c r="D204" s="3"/>
      <c r="E204" s="86"/>
      <c r="F204" s="3"/>
      <c r="G204" s="88" t="e">
        <f>#REF!</f>
        <v>#REF!</v>
      </c>
      <c r="H204" s="88">
        <v>2838637</v>
      </c>
    </row>
    <row r="205" spans="1:8" ht="12.75">
      <c r="A205" s="87" t="s">
        <v>772</v>
      </c>
      <c r="B205" s="3"/>
      <c r="C205" s="3"/>
      <c r="D205" s="3"/>
      <c r="E205" s="86"/>
      <c r="F205" s="3"/>
      <c r="G205" s="88" t="e">
        <f>#REF!</f>
        <v>#REF!</v>
      </c>
      <c r="H205" s="88">
        <v>302537</v>
      </c>
    </row>
    <row r="206" spans="1:8" ht="12.75">
      <c r="A206" s="87" t="s">
        <v>1033</v>
      </c>
      <c r="B206" s="3"/>
      <c r="C206" s="3"/>
      <c r="D206" s="3"/>
      <c r="E206" s="86"/>
      <c r="F206" s="3"/>
      <c r="G206" s="88" t="e">
        <f>#REF!</f>
        <v>#REF!</v>
      </c>
      <c r="H206" s="88">
        <v>1197930</v>
      </c>
    </row>
    <row r="207" spans="1:8" ht="12.75">
      <c r="A207" s="87" t="s">
        <v>772</v>
      </c>
      <c r="B207" s="3"/>
      <c r="C207" s="3"/>
      <c r="D207" s="3"/>
      <c r="E207" s="86"/>
      <c r="F207" s="3"/>
      <c r="G207" s="88" t="e">
        <f>#REF!</f>
        <v>#REF!</v>
      </c>
      <c r="H207" s="88">
        <v>26080</v>
      </c>
    </row>
    <row r="208" spans="1:8" ht="12.75">
      <c r="A208" s="89" t="e">
        <f>A202</f>
        <v>#REF!</v>
      </c>
      <c r="B208" s="3"/>
      <c r="C208" s="3"/>
      <c r="D208" s="3"/>
      <c r="E208" s="86"/>
      <c r="F208" s="3"/>
      <c r="G208" s="88" t="e">
        <f>#REF!</f>
        <v>#REF!</v>
      </c>
      <c r="H208" s="88">
        <v>-36216</v>
      </c>
    </row>
    <row r="209" spans="1:8" ht="12.75">
      <c r="A209" s="87" t="s">
        <v>463</v>
      </c>
      <c r="B209" s="3"/>
      <c r="C209" s="3"/>
      <c r="D209" s="3"/>
      <c r="E209" s="86"/>
      <c r="F209" s="3"/>
      <c r="G209" s="88" t="e">
        <f>#REF!</f>
        <v>#REF!</v>
      </c>
      <c r="H209" s="88">
        <v>1184179.58</v>
      </c>
    </row>
    <row r="210" spans="1:8" ht="12.75">
      <c r="A210" s="87" t="s">
        <v>772</v>
      </c>
      <c r="B210" s="3"/>
      <c r="C210" s="3"/>
      <c r="D210" s="3"/>
      <c r="E210" s="86"/>
      <c r="F210" s="3"/>
      <c r="G210" s="88" t="e">
        <f>#REF!</f>
        <v>#REF!</v>
      </c>
      <c r="H210" s="88">
        <v>32998</v>
      </c>
    </row>
    <row r="211" spans="1:8" ht="12.75">
      <c r="A211" s="89" t="e">
        <f>A208</f>
        <v>#REF!</v>
      </c>
      <c r="B211" s="3"/>
      <c r="C211" s="3"/>
      <c r="D211" s="3"/>
      <c r="E211" s="86"/>
      <c r="F211" s="3"/>
      <c r="G211" s="88" t="e">
        <f>#REF!</f>
        <v>#REF!</v>
      </c>
      <c r="H211" s="88">
        <v>-13100</v>
      </c>
    </row>
    <row r="212" spans="1:8" ht="12.75">
      <c r="A212" s="87" t="s">
        <v>336</v>
      </c>
      <c r="B212" s="3"/>
      <c r="C212" s="3"/>
      <c r="D212" s="3"/>
      <c r="E212" s="86"/>
      <c r="F212" s="3"/>
      <c r="G212" s="88" t="e">
        <f>#REF!</f>
        <v>#REF!</v>
      </c>
      <c r="H212" s="88">
        <v>1770102</v>
      </c>
    </row>
    <row r="213" spans="1:8" ht="12.75">
      <c r="A213" s="87" t="s">
        <v>772</v>
      </c>
      <c r="B213" s="3"/>
      <c r="C213" s="3"/>
      <c r="D213" s="3"/>
      <c r="E213" s="86"/>
      <c r="F213" s="3"/>
      <c r="G213" s="88" t="e">
        <f>#REF!</f>
        <v>#REF!</v>
      </c>
      <c r="H213" s="88">
        <v>158917</v>
      </c>
    </row>
    <row r="214" spans="1:8" ht="12.75">
      <c r="A214" s="89" t="e">
        <f>A208</f>
        <v>#REF!</v>
      </c>
      <c r="B214" s="3"/>
      <c r="C214" s="3"/>
      <c r="D214" s="3"/>
      <c r="E214" s="86"/>
      <c r="F214" s="3"/>
      <c r="G214" s="88" t="e">
        <f>#REF!</f>
        <v>#REF!</v>
      </c>
      <c r="H214" s="88">
        <v>-102</v>
      </c>
    </row>
    <row r="215" spans="1:8" ht="12.75">
      <c r="A215" s="87" t="s">
        <v>337</v>
      </c>
      <c r="B215" s="3"/>
      <c r="C215" s="3"/>
      <c r="D215" s="3"/>
      <c r="E215" s="86"/>
      <c r="F215" s="3"/>
      <c r="G215" s="88" t="e">
        <f>#REF!</f>
        <v>#REF!</v>
      </c>
      <c r="H215" s="88">
        <v>2242177</v>
      </c>
    </row>
    <row r="216" spans="1:8" ht="12.75">
      <c r="A216" s="87" t="s">
        <v>772</v>
      </c>
      <c r="B216" s="3"/>
      <c r="C216" s="3"/>
      <c r="D216" s="3"/>
      <c r="E216" s="86"/>
      <c r="F216" s="3"/>
      <c r="G216" s="88" t="e">
        <f>#REF!</f>
        <v>#REF!</v>
      </c>
      <c r="H216" s="88">
        <v>368547</v>
      </c>
    </row>
    <row r="217" spans="1:8" ht="12.75">
      <c r="A217" s="89" t="e">
        <f>A214</f>
        <v>#REF!</v>
      </c>
      <c r="B217" s="3"/>
      <c r="C217" s="3"/>
      <c r="D217" s="3"/>
      <c r="E217" s="86"/>
      <c r="F217" s="3"/>
      <c r="G217" s="88" t="e">
        <f>#REF!</f>
        <v>#REF!</v>
      </c>
      <c r="H217" s="88">
        <v>-22200</v>
      </c>
    </row>
    <row r="218" spans="1:8" ht="12.75">
      <c r="A218" s="87" t="s">
        <v>138</v>
      </c>
      <c r="B218" s="3"/>
      <c r="C218" s="3"/>
      <c r="D218" s="3"/>
      <c r="E218" s="86"/>
      <c r="F218" s="3"/>
      <c r="G218" s="88" t="e">
        <f>#REF!</f>
        <v>#REF!</v>
      </c>
      <c r="H218" s="88">
        <v>490171</v>
      </c>
    </row>
    <row r="219" spans="1:8" ht="12.75">
      <c r="A219" s="87" t="s">
        <v>772</v>
      </c>
      <c r="B219" s="3"/>
      <c r="C219" s="3"/>
      <c r="D219" s="3"/>
      <c r="E219" s="86"/>
      <c r="F219" s="3"/>
      <c r="G219" s="88" t="e">
        <f>#REF!</f>
        <v>#REF!</v>
      </c>
      <c r="H219" s="88">
        <v>821514</v>
      </c>
    </row>
    <row r="220" spans="1:8" ht="12.75">
      <c r="A220" s="87" t="s">
        <v>815</v>
      </c>
      <c r="B220" s="3"/>
      <c r="C220" s="3"/>
      <c r="D220" s="3"/>
      <c r="E220" s="86"/>
      <c r="F220" s="3"/>
      <c r="G220" s="88" t="e">
        <f>#REF!</f>
        <v>#REF!</v>
      </c>
      <c r="H220" s="88">
        <v>296940</v>
      </c>
    </row>
    <row r="221" spans="1:8" ht="12.75">
      <c r="A221" s="87" t="s">
        <v>772</v>
      </c>
      <c r="B221" s="3"/>
      <c r="C221" s="3"/>
      <c r="D221" s="3"/>
      <c r="E221" s="86"/>
      <c r="F221" s="3"/>
      <c r="G221" s="88" t="e">
        <f>#REF!</f>
        <v>#REF!</v>
      </c>
      <c r="H221" s="88">
        <v>26169</v>
      </c>
    </row>
    <row r="222" spans="1:8" ht="12.75">
      <c r="A222" s="89" t="e">
        <f>A217</f>
        <v>#REF!</v>
      </c>
      <c r="B222" s="3"/>
      <c r="C222" s="3"/>
      <c r="D222" s="3"/>
      <c r="E222" s="86"/>
      <c r="F222" s="3"/>
      <c r="G222" s="88" t="e">
        <f>#REF!</f>
        <v>#REF!</v>
      </c>
      <c r="H222" s="88">
        <v>-22220</v>
      </c>
    </row>
    <row r="223" spans="1:8" ht="12.75">
      <c r="A223" s="87" t="s">
        <v>407</v>
      </c>
      <c r="B223" s="3"/>
      <c r="C223" s="3"/>
      <c r="D223" s="3"/>
      <c r="E223" s="86"/>
      <c r="F223" s="3"/>
      <c r="G223" s="88" t="e">
        <f>#REF!</f>
        <v>#REF!</v>
      </c>
      <c r="H223" s="88">
        <v>471232</v>
      </c>
    </row>
    <row r="224" spans="1:8" ht="12.75">
      <c r="A224" s="87" t="s">
        <v>772</v>
      </c>
      <c r="B224" s="3"/>
      <c r="C224" s="3"/>
      <c r="D224" s="3"/>
      <c r="E224" s="86"/>
      <c r="F224" s="3"/>
      <c r="G224" s="88" t="e">
        <f>#REF!</f>
        <v>#REF!</v>
      </c>
      <c r="H224" s="88">
        <v>358339</v>
      </c>
    </row>
    <row r="225" spans="1:8" ht="12.75">
      <c r="A225" s="89" t="e">
        <f>A222</f>
        <v>#REF!</v>
      </c>
      <c r="B225" s="3"/>
      <c r="C225" s="3"/>
      <c r="D225" s="3"/>
      <c r="E225" s="86"/>
      <c r="F225" s="3"/>
      <c r="G225" s="88" t="e">
        <f>#REF!</f>
        <v>#REF!</v>
      </c>
      <c r="H225" s="88">
        <v>-17207</v>
      </c>
    </row>
    <row r="226" spans="1:8" ht="12.75">
      <c r="A226" s="87" t="s">
        <v>404</v>
      </c>
      <c r="B226" s="3"/>
      <c r="C226" s="3"/>
      <c r="D226" s="3"/>
      <c r="E226" s="86"/>
      <c r="F226" s="3"/>
      <c r="G226" s="88" t="e">
        <f>#REF!</f>
        <v>#REF!</v>
      </c>
      <c r="H226" s="88">
        <v>1488728</v>
      </c>
    </row>
    <row r="227" spans="1:8" ht="12.75">
      <c r="A227" s="87" t="s">
        <v>772</v>
      </c>
      <c r="B227" s="3"/>
      <c r="C227" s="3"/>
      <c r="D227" s="3"/>
      <c r="E227" s="86"/>
      <c r="F227" s="3"/>
      <c r="G227" s="88" t="e">
        <f>#REF!</f>
        <v>#REF!</v>
      </c>
      <c r="H227" s="88">
        <v>669684</v>
      </c>
    </row>
    <row r="228" spans="1:8" ht="12.75">
      <c r="A228" s="89" t="e">
        <f>A225</f>
        <v>#REF!</v>
      </c>
      <c r="B228" s="3"/>
      <c r="C228" s="3"/>
      <c r="D228" s="3"/>
      <c r="E228" s="86"/>
      <c r="F228" s="3"/>
      <c r="G228" s="88" t="e">
        <f>#REF!</f>
        <v>#REF!</v>
      </c>
      <c r="H228" s="88">
        <v>-21302</v>
      </c>
    </row>
    <row r="229" spans="1:8" ht="12.75">
      <c r="A229" s="87" t="s">
        <v>405</v>
      </c>
      <c r="B229" s="3"/>
      <c r="C229" s="3"/>
      <c r="D229" s="3"/>
      <c r="E229" s="86"/>
      <c r="F229" s="3"/>
      <c r="G229" s="88" t="e">
        <f>#REF!</f>
        <v>#REF!</v>
      </c>
      <c r="H229" s="88">
        <v>4123024.4</v>
      </c>
    </row>
    <row r="230" spans="1:8" ht="12.75">
      <c r="A230" s="87" t="s">
        <v>772</v>
      </c>
      <c r="B230" s="3"/>
      <c r="C230" s="3"/>
      <c r="D230" s="3"/>
      <c r="E230" s="86"/>
      <c r="F230" s="3"/>
      <c r="G230" s="88" t="e">
        <f>#REF!</f>
        <v>#REF!</v>
      </c>
      <c r="H230" s="88">
        <v>200054</v>
      </c>
    </row>
    <row r="231" spans="1:8" ht="12.75">
      <c r="A231" s="89" t="e">
        <f>A228</f>
        <v>#REF!</v>
      </c>
      <c r="B231" s="3"/>
      <c r="C231" s="3"/>
      <c r="D231" s="3"/>
      <c r="E231" s="86"/>
      <c r="F231" s="3"/>
      <c r="G231" s="88" t="e">
        <f>#REF!</f>
        <v>#REF!</v>
      </c>
      <c r="H231" s="88">
        <v>-10255</v>
      </c>
    </row>
    <row r="232" spans="1:8" ht="12.75">
      <c r="A232" s="87" t="s">
        <v>597</v>
      </c>
      <c r="B232" s="3"/>
      <c r="C232" s="3"/>
      <c r="D232" s="3"/>
      <c r="E232" s="86"/>
      <c r="F232" s="3"/>
      <c r="G232" s="88" t="e">
        <f>#REF!</f>
        <v>#REF!</v>
      </c>
      <c r="H232" s="88">
        <v>790105</v>
      </c>
    </row>
    <row r="233" spans="1:8" ht="12.75">
      <c r="A233" s="19" t="s">
        <v>285</v>
      </c>
      <c r="B233" s="3"/>
      <c r="C233" s="3"/>
      <c r="D233" s="3"/>
      <c r="E233" s="86"/>
      <c r="F233" s="3"/>
      <c r="G233" s="88" t="e">
        <f>#REF!</f>
        <v>#REF!</v>
      </c>
      <c r="H233" s="88"/>
    </row>
    <row r="234" spans="1:8" ht="12.75">
      <c r="A234" s="87" t="s">
        <v>827</v>
      </c>
      <c r="B234" s="3"/>
      <c r="C234" s="3"/>
      <c r="D234" s="3"/>
      <c r="E234" s="86"/>
      <c r="F234" s="3"/>
      <c r="G234" s="88" t="e">
        <f>#REF!</f>
        <v>#REF!</v>
      </c>
      <c r="H234" s="88">
        <v>12901</v>
      </c>
    </row>
    <row r="235" spans="1:9" ht="12.75">
      <c r="A235" s="13" t="s">
        <v>268</v>
      </c>
      <c r="B235" s="3"/>
      <c r="C235" s="3"/>
      <c r="D235" s="3"/>
      <c r="E235" s="86"/>
      <c r="F235" s="3"/>
      <c r="G235" s="94" t="e">
        <f>SUM(G165:G234)</f>
        <v>#REF!</v>
      </c>
      <c r="H235" s="94">
        <f>SUM(H165:H234)</f>
        <v>394648241.87999994</v>
      </c>
      <c r="I235" s="26" t="s">
        <v>595</v>
      </c>
    </row>
    <row r="236" spans="1:8" ht="12.75">
      <c r="A236" s="3"/>
      <c r="B236" s="3"/>
      <c r="C236" s="3"/>
      <c r="D236" s="3"/>
      <c r="E236" s="86"/>
      <c r="F236" s="3"/>
      <c r="G236" s="19"/>
      <c r="H236" s="19"/>
    </row>
    <row r="237" spans="1:8" ht="12.75">
      <c r="A237" s="97">
        <v>26</v>
      </c>
      <c r="B237" s="15" t="s">
        <v>433</v>
      </c>
      <c r="C237" s="3"/>
      <c r="D237" s="15"/>
      <c r="E237" s="86"/>
      <c r="F237" s="3"/>
      <c r="G237" s="19"/>
      <c r="H237" s="19"/>
    </row>
    <row r="238" spans="1:8" ht="12.75">
      <c r="A238" s="87" t="s">
        <v>685</v>
      </c>
      <c r="B238" s="3"/>
      <c r="C238" s="3"/>
      <c r="D238" s="3"/>
      <c r="E238" s="86"/>
      <c r="F238" s="3"/>
      <c r="G238" s="88" t="e">
        <f>#REF!</f>
        <v>#REF!</v>
      </c>
      <c r="H238" s="88">
        <v>23604</v>
      </c>
    </row>
    <row r="239" spans="1:8" ht="12.75">
      <c r="A239" s="89" t="e">
        <f>#REF!</f>
        <v>#REF!</v>
      </c>
      <c r="B239" s="3"/>
      <c r="C239" s="3"/>
      <c r="D239" s="3"/>
      <c r="E239" s="86"/>
      <c r="F239" s="3"/>
      <c r="G239" s="88" t="e">
        <f>#REF!</f>
        <v>#REF!</v>
      </c>
      <c r="H239" s="88">
        <v>-11000</v>
      </c>
    </row>
    <row r="240" spans="1:8" ht="12.75">
      <c r="A240" s="87" t="s">
        <v>587</v>
      </c>
      <c r="B240" s="3"/>
      <c r="C240" s="3"/>
      <c r="D240" s="3"/>
      <c r="E240" s="86"/>
      <c r="F240" s="3"/>
      <c r="G240" s="88" t="e">
        <f>#REF!</f>
        <v>#REF!</v>
      </c>
      <c r="H240" s="88">
        <v>489416</v>
      </c>
    </row>
    <row r="241" spans="1:8" ht="12.75">
      <c r="A241" s="87" t="s">
        <v>772</v>
      </c>
      <c r="B241" s="3"/>
      <c r="C241" s="3"/>
      <c r="D241" s="3"/>
      <c r="E241" s="86"/>
      <c r="F241" s="3"/>
      <c r="G241" s="88" t="e">
        <f>#REF!</f>
        <v>#REF!</v>
      </c>
      <c r="H241" s="88">
        <v>84860</v>
      </c>
    </row>
    <row r="242" spans="1:8" ht="12.75">
      <c r="A242" s="89" t="e">
        <f>A239</f>
        <v>#REF!</v>
      </c>
      <c r="B242" s="3"/>
      <c r="C242" s="3"/>
      <c r="D242" s="3"/>
      <c r="E242" s="86"/>
      <c r="F242" s="3"/>
      <c r="G242" s="88" t="e">
        <f>#REF!</f>
        <v>#REF!</v>
      </c>
      <c r="H242" s="88">
        <v>-1286</v>
      </c>
    </row>
    <row r="243" spans="1:8" ht="12.75">
      <c r="A243" s="87" t="s">
        <v>263</v>
      </c>
      <c r="B243" s="3"/>
      <c r="C243" s="3"/>
      <c r="D243" s="3"/>
      <c r="E243" s="86"/>
      <c r="F243" s="3"/>
      <c r="G243" s="88" t="e">
        <f>#REF!</f>
        <v>#REF!</v>
      </c>
      <c r="H243" s="88">
        <v>537731</v>
      </c>
    </row>
    <row r="244" spans="1:8" ht="12.75">
      <c r="A244" s="87" t="s">
        <v>264</v>
      </c>
      <c r="B244" s="3"/>
      <c r="C244" s="3"/>
      <c r="D244" s="3"/>
      <c r="E244" s="86"/>
      <c r="F244" s="3"/>
      <c r="G244" s="88" t="e">
        <f>#REF!</f>
        <v>#REF!</v>
      </c>
      <c r="H244" s="88">
        <v>548178</v>
      </c>
    </row>
    <row r="245" spans="1:8" ht="12.75">
      <c r="A245" s="89" t="e">
        <f>A239</f>
        <v>#REF!</v>
      </c>
      <c r="B245" s="3"/>
      <c r="C245" s="3"/>
      <c r="D245" s="3"/>
      <c r="E245" s="86"/>
      <c r="F245" s="3"/>
      <c r="G245" s="88" t="e">
        <f>#REF!</f>
        <v>#REF!</v>
      </c>
      <c r="H245" s="88">
        <v>-3225</v>
      </c>
    </row>
    <row r="246" spans="1:8" ht="12.75">
      <c r="A246" s="87" t="s">
        <v>265</v>
      </c>
      <c r="B246" s="3"/>
      <c r="C246" s="3"/>
      <c r="D246" s="3"/>
      <c r="E246" s="86"/>
      <c r="F246" s="3"/>
      <c r="G246" s="88" t="e">
        <f>#REF!</f>
        <v>#REF!</v>
      </c>
      <c r="H246" s="88">
        <v>292482</v>
      </c>
    </row>
    <row r="247" spans="1:8" ht="12.75">
      <c r="A247" s="89" t="e">
        <f>A242</f>
        <v>#REF!</v>
      </c>
      <c r="B247" s="3"/>
      <c r="C247" s="3"/>
      <c r="D247" s="3"/>
      <c r="E247" s="86"/>
      <c r="F247" s="3"/>
      <c r="G247" s="88" t="e">
        <f>#REF!</f>
        <v>#REF!</v>
      </c>
      <c r="H247" s="88">
        <v>-15622</v>
      </c>
    </row>
    <row r="248" spans="1:8" ht="12.75">
      <c r="A248" s="87" t="s">
        <v>266</v>
      </c>
      <c r="B248" s="3"/>
      <c r="C248" s="3"/>
      <c r="D248" s="3"/>
      <c r="E248" s="86"/>
      <c r="F248" s="3"/>
      <c r="G248" s="88" t="e">
        <f>#REF!</f>
        <v>#REF!</v>
      </c>
      <c r="H248" s="88">
        <v>106350</v>
      </c>
    </row>
    <row r="249" spans="1:8" ht="12.75">
      <c r="A249" s="87" t="s">
        <v>267</v>
      </c>
      <c r="B249" s="3"/>
      <c r="C249" s="3"/>
      <c r="D249" s="3"/>
      <c r="E249" s="86"/>
      <c r="F249" s="3"/>
      <c r="G249" s="88" t="e">
        <f>#REF!</f>
        <v>#REF!</v>
      </c>
      <c r="H249" s="88">
        <v>125984</v>
      </c>
    </row>
    <row r="250" spans="1:8" ht="12.75">
      <c r="A250" s="87" t="e">
        <f>#REF!</f>
        <v>#REF!</v>
      </c>
      <c r="B250" s="3"/>
      <c r="C250" s="3"/>
      <c r="D250" s="3"/>
      <c r="E250" s="86"/>
      <c r="F250" s="3"/>
      <c r="G250" s="88" t="e">
        <f>#REF!</f>
        <v>#REF!</v>
      </c>
      <c r="H250" s="88">
        <v>3000</v>
      </c>
    </row>
    <row r="251" spans="1:8" ht="12.75">
      <c r="A251" s="87" t="s">
        <v>937</v>
      </c>
      <c r="B251" s="3"/>
      <c r="C251" s="3"/>
      <c r="D251" s="3"/>
      <c r="E251" s="86"/>
      <c r="F251" s="3"/>
      <c r="G251" s="88" t="e">
        <f>#REF!</f>
        <v>#REF!</v>
      </c>
      <c r="H251" s="88">
        <v>800757</v>
      </c>
    </row>
    <row r="252" spans="1:8" ht="12.75">
      <c r="A252" s="87" t="s">
        <v>772</v>
      </c>
      <c r="B252" s="3"/>
      <c r="C252" s="3"/>
      <c r="D252" s="3"/>
      <c r="E252" s="86"/>
      <c r="F252" s="3"/>
      <c r="G252" s="88" t="e">
        <f>#REF!</f>
        <v>#REF!</v>
      </c>
      <c r="H252" s="88">
        <v>70800</v>
      </c>
    </row>
    <row r="253" spans="1:8" ht="12.75">
      <c r="A253" s="89" t="e">
        <f>A245</f>
        <v>#REF!</v>
      </c>
      <c r="B253" s="3"/>
      <c r="C253" s="3"/>
      <c r="D253" s="3"/>
      <c r="E253" s="86"/>
      <c r="F253" s="3"/>
      <c r="G253" s="88" t="e">
        <f>#REF!</f>
        <v>#REF!</v>
      </c>
      <c r="H253" s="88">
        <v>-41470</v>
      </c>
    </row>
    <row r="254" spans="1:9" ht="12.75">
      <c r="A254" s="13" t="s">
        <v>268</v>
      </c>
      <c r="B254" s="3"/>
      <c r="C254" s="3"/>
      <c r="D254" s="3"/>
      <c r="E254" s="86"/>
      <c r="F254" s="3"/>
      <c r="G254" s="94" t="e">
        <f>SUM(G238:G253)</f>
        <v>#REF!</v>
      </c>
      <c r="H254" s="94">
        <f>SUM(H238:H253)</f>
        <v>3010559</v>
      </c>
      <c r="I254" s="26" t="s">
        <v>595</v>
      </c>
    </row>
    <row r="255" spans="1:8" ht="12.75">
      <c r="A255" s="3"/>
      <c r="B255" s="3"/>
      <c r="C255" s="3"/>
      <c r="D255" s="3"/>
      <c r="E255" s="86"/>
      <c r="F255" s="3"/>
      <c r="G255" s="19"/>
      <c r="H255" s="19"/>
    </row>
    <row r="256" spans="1:8" ht="12.75">
      <c r="A256" s="97">
        <v>33</v>
      </c>
      <c r="B256" s="15" t="s">
        <v>291</v>
      </c>
      <c r="C256" s="3"/>
      <c r="D256" s="15"/>
      <c r="E256" s="86"/>
      <c r="F256" s="3"/>
      <c r="G256" s="19"/>
      <c r="H256" s="19"/>
    </row>
    <row r="257" spans="1:8" ht="12.75">
      <c r="A257" s="87" t="s">
        <v>317</v>
      </c>
      <c r="B257" s="3"/>
      <c r="C257" s="3"/>
      <c r="D257" s="3"/>
      <c r="E257" s="86"/>
      <c r="F257" s="3"/>
      <c r="G257" s="88" t="e">
        <f>#REF!</f>
        <v>#REF!</v>
      </c>
      <c r="H257" s="88">
        <v>159144919</v>
      </c>
    </row>
    <row r="258" spans="1:8" ht="12.75">
      <c r="A258" s="87" t="s">
        <v>772</v>
      </c>
      <c r="B258" s="3"/>
      <c r="C258" s="3"/>
      <c r="D258" s="3"/>
      <c r="E258" s="86"/>
      <c r="F258" s="3"/>
      <c r="G258" s="88" t="e">
        <f>#REF!</f>
        <v>#REF!</v>
      </c>
      <c r="H258" s="88">
        <v>11141463</v>
      </c>
    </row>
    <row r="259" spans="1:8" ht="12.75">
      <c r="A259" s="89" t="e">
        <f>A253</f>
        <v>#REF!</v>
      </c>
      <c r="B259" s="3"/>
      <c r="C259" s="3"/>
      <c r="D259" s="3"/>
      <c r="E259" s="86"/>
      <c r="F259" s="3"/>
      <c r="G259" s="88" t="e">
        <f>#REF!</f>
        <v>#REF!</v>
      </c>
      <c r="H259" s="88">
        <v>-358929</v>
      </c>
    </row>
    <row r="260" spans="1:8" ht="12.75">
      <c r="A260" s="87" t="s">
        <v>464</v>
      </c>
      <c r="B260" s="3"/>
      <c r="C260" s="3"/>
      <c r="D260" s="3"/>
      <c r="E260" s="86"/>
      <c r="F260" s="3"/>
      <c r="G260" s="88" t="e">
        <f>#REF!</f>
        <v>#REF!</v>
      </c>
      <c r="H260" s="88">
        <v>44088627</v>
      </c>
    </row>
    <row r="261" spans="1:8" ht="12.75">
      <c r="A261" s="87" t="s">
        <v>772</v>
      </c>
      <c r="B261" s="3"/>
      <c r="C261" s="3"/>
      <c r="D261" s="3"/>
      <c r="E261" s="86"/>
      <c r="F261" s="3"/>
      <c r="G261" s="88" t="e">
        <f>#REF!</f>
        <v>#REF!</v>
      </c>
      <c r="H261" s="88">
        <v>5405893</v>
      </c>
    </row>
    <row r="262" spans="1:8" ht="12.75">
      <c r="A262" s="87" t="s">
        <v>465</v>
      </c>
      <c r="B262" s="3"/>
      <c r="C262" s="3"/>
      <c r="D262" s="3"/>
      <c r="E262" s="86"/>
      <c r="F262" s="3"/>
      <c r="G262" s="88" t="e">
        <f>#REF!</f>
        <v>#REF!</v>
      </c>
      <c r="H262" s="88">
        <v>25791638</v>
      </c>
    </row>
    <row r="263" spans="1:8" ht="12.75">
      <c r="A263" s="87" t="s">
        <v>772</v>
      </c>
      <c r="B263" s="3"/>
      <c r="C263" s="3"/>
      <c r="D263" s="3"/>
      <c r="E263" s="86"/>
      <c r="F263" s="3"/>
      <c r="G263" s="88" t="e">
        <f>#REF!</f>
        <v>#REF!</v>
      </c>
      <c r="H263" s="88">
        <v>2153650</v>
      </c>
    </row>
    <row r="264" spans="1:8" ht="12.75">
      <c r="A264" s="89" t="e">
        <f>A259</f>
        <v>#REF!</v>
      </c>
      <c r="B264" s="3"/>
      <c r="C264" s="3"/>
      <c r="D264" s="3"/>
      <c r="E264" s="86"/>
      <c r="F264" s="3"/>
      <c r="G264" s="88" t="e">
        <f>#REF!</f>
        <v>#REF!</v>
      </c>
      <c r="H264" s="88">
        <v>-223751</v>
      </c>
    </row>
    <row r="265" spans="1:8" ht="12.75">
      <c r="A265" s="87" t="s">
        <v>114</v>
      </c>
      <c r="B265" s="3"/>
      <c r="C265" s="3"/>
      <c r="D265" s="3"/>
      <c r="E265" s="86"/>
      <c r="F265" s="3"/>
      <c r="G265" s="88" t="e">
        <f>#REF!</f>
        <v>#REF!</v>
      </c>
      <c r="H265" s="88">
        <v>138000</v>
      </c>
    </row>
    <row r="266" spans="1:9" ht="12.75">
      <c r="A266" s="13" t="s">
        <v>268</v>
      </c>
      <c r="B266" s="3"/>
      <c r="C266" s="3"/>
      <c r="D266" s="3"/>
      <c r="E266" s="86"/>
      <c r="F266" s="3"/>
      <c r="G266" s="94" t="e">
        <f>SUM(G257:G265)</f>
        <v>#REF!</v>
      </c>
      <c r="H266" s="94">
        <f>SUM(H257:H265)</f>
        <v>247281510</v>
      </c>
      <c r="I266" s="26" t="s">
        <v>595</v>
      </c>
    </row>
    <row r="267" spans="1:9" ht="12.75">
      <c r="A267" s="13"/>
      <c r="B267" s="3"/>
      <c r="C267" s="3"/>
      <c r="D267" s="3"/>
      <c r="E267" s="86"/>
      <c r="F267" s="3"/>
      <c r="G267" s="94"/>
      <c r="H267" s="94"/>
      <c r="I267" s="26"/>
    </row>
    <row r="268" spans="1:10" ht="12.75">
      <c r="A268" s="2" t="s">
        <v>850</v>
      </c>
      <c r="B268" s="3"/>
      <c r="C268" s="3"/>
      <c r="D268" s="3"/>
      <c r="E268" s="1" t="s">
        <v>1011</v>
      </c>
      <c r="F268" s="3"/>
      <c r="G268" s="95" t="e">
        <f>SUM(G119:G266)/2</f>
        <v>#REF!</v>
      </c>
      <c r="H268" s="95">
        <f>SUM(H119:H266)/2</f>
        <v>758244680</v>
      </c>
      <c r="J268" s="24" t="s">
        <v>595</v>
      </c>
    </row>
    <row r="269" spans="1:11" ht="12.75">
      <c r="A269" s="3"/>
      <c r="B269" s="3"/>
      <c r="C269" s="3"/>
      <c r="D269" s="3"/>
      <c r="E269" s="86"/>
      <c r="F269" s="3"/>
      <c r="G269" s="3"/>
      <c r="H269" s="3"/>
      <c r="K269" s="24" t="s">
        <v>595</v>
      </c>
    </row>
    <row r="270" spans="1:8" ht="12.75">
      <c r="A270" s="3"/>
      <c r="B270" s="3"/>
      <c r="C270" s="3"/>
      <c r="D270" s="3"/>
      <c r="E270" s="86"/>
      <c r="F270" s="3"/>
      <c r="G270" s="3"/>
      <c r="H270" s="3"/>
    </row>
    <row r="271" spans="1:8" ht="12.75">
      <c r="A271" s="97" t="s">
        <v>273</v>
      </c>
      <c r="B271" s="3"/>
      <c r="C271" s="15" t="s">
        <v>986</v>
      </c>
      <c r="D271" s="15"/>
      <c r="E271" s="86"/>
      <c r="F271" s="3"/>
      <c r="G271" s="3"/>
      <c r="H271" s="2" t="s">
        <v>1245</v>
      </c>
    </row>
    <row r="272" spans="1:8" ht="12.75">
      <c r="A272" s="3"/>
      <c r="B272" s="3"/>
      <c r="C272" s="3"/>
      <c r="D272" s="3"/>
      <c r="E272" s="86"/>
      <c r="F272" s="3"/>
      <c r="G272" s="3"/>
      <c r="H272" s="3"/>
    </row>
    <row r="273" spans="1:8" ht="12.75">
      <c r="A273" s="3"/>
      <c r="B273" s="4" t="s">
        <v>550</v>
      </c>
      <c r="C273" s="4"/>
      <c r="D273" s="4"/>
      <c r="E273" s="4"/>
      <c r="F273" s="3"/>
      <c r="G273" s="1" t="s">
        <v>591</v>
      </c>
      <c r="H273" s="1" t="s">
        <v>592</v>
      </c>
    </row>
    <row r="274" spans="1:8" ht="12.75">
      <c r="A274" s="3"/>
      <c r="B274" s="4"/>
      <c r="C274" s="4"/>
      <c r="D274" s="4"/>
      <c r="E274" s="4"/>
      <c r="F274" s="3"/>
      <c r="G274" s="1" t="s">
        <v>69</v>
      </c>
      <c r="H274" s="1" t="s">
        <v>563</v>
      </c>
    </row>
    <row r="275" spans="1:8" ht="12.75">
      <c r="A275" s="87" t="s">
        <v>1045</v>
      </c>
      <c r="B275" s="3"/>
      <c r="C275" s="3"/>
      <c r="D275" s="3"/>
      <c r="E275" s="86"/>
      <c r="F275" s="3"/>
      <c r="G275" s="88" t="e">
        <f>#REF!</f>
        <v>#REF!</v>
      </c>
      <c r="H275" s="88">
        <v>14671087</v>
      </c>
    </row>
    <row r="276" spans="1:8" ht="12.75">
      <c r="A276" s="87" t="s">
        <v>772</v>
      </c>
      <c r="B276" s="3"/>
      <c r="C276" s="3"/>
      <c r="D276" s="3"/>
      <c r="E276" s="86"/>
      <c r="F276" s="3"/>
      <c r="G276" s="88" t="e">
        <f>#REF!</f>
        <v>#REF!</v>
      </c>
      <c r="H276" s="88">
        <v>953820</v>
      </c>
    </row>
    <row r="277" spans="1:8" ht="12.75">
      <c r="A277" s="89" t="e">
        <f>#REF!</f>
        <v>#REF!</v>
      </c>
      <c r="B277" s="3"/>
      <c r="C277" s="3"/>
      <c r="D277" s="3"/>
      <c r="E277" s="86"/>
      <c r="F277" s="3"/>
      <c r="G277" s="88" t="e">
        <f>#REF!</f>
        <v>#REF!</v>
      </c>
      <c r="H277" s="88">
        <v>-3135</v>
      </c>
    </row>
    <row r="278" spans="1:8" ht="12.75">
      <c r="A278" s="87" t="s">
        <v>1046</v>
      </c>
      <c r="B278" s="3"/>
      <c r="C278" s="3"/>
      <c r="D278" s="3"/>
      <c r="E278" s="86"/>
      <c r="F278" s="3"/>
      <c r="G278" s="88" t="e">
        <f>#REF!</f>
        <v>#REF!</v>
      </c>
      <c r="H278" s="88">
        <v>508166</v>
      </c>
    </row>
    <row r="279" spans="1:8" ht="12.75">
      <c r="A279" s="87" t="s">
        <v>772</v>
      </c>
      <c r="B279" s="3"/>
      <c r="C279" s="3"/>
      <c r="D279" s="3"/>
      <c r="E279" s="86"/>
      <c r="F279" s="3"/>
      <c r="G279" s="88" t="e">
        <f>#REF!</f>
        <v>#REF!</v>
      </c>
      <c r="H279" s="88">
        <v>6029</v>
      </c>
    </row>
    <row r="280" spans="1:8" ht="12.75">
      <c r="A280" s="87" t="s">
        <v>522</v>
      </c>
      <c r="B280" s="3"/>
      <c r="C280" s="3"/>
      <c r="D280" s="3"/>
      <c r="E280" s="86"/>
      <c r="F280" s="3"/>
      <c r="G280" s="88" t="e">
        <f>#REF!</f>
        <v>#REF!</v>
      </c>
      <c r="H280" s="88">
        <v>763170</v>
      </c>
    </row>
    <row r="281" spans="1:8" ht="12.75">
      <c r="A281" s="87" t="s">
        <v>523</v>
      </c>
      <c r="B281" s="3"/>
      <c r="C281" s="3"/>
      <c r="D281" s="3"/>
      <c r="E281" s="86"/>
      <c r="F281" s="3"/>
      <c r="G281" s="88" t="e">
        <f>#REF!</f>
        <v>#REF!</v>
      </c>
      <c r="H281" s="88">
        <v>32058512</v>
      </c>
    </row>
    <row r="282" spans="1:8" ht="12.75">
      <c r="A282" s="90" t="s">
        <v>772</v>
      </c>
      <c r="B282" s="3"/>
      <c r="C282" s="3"/>
      <c r="D282" s="3"/>
      <c r="E282" s="86"/>
      <c r="F282" s="3"/>
      <c r="G282" s="19" t="e">
        <f>#REF!</f>
        <v>#REF!</v>
      </c>
      <c r="H282" s="19">
        <v>505049</v>
      </c>
    </row>
    <row r="283" spans="1:8" ht="12.75">
      <c r="A283" s="90"/>
      <c r="B283" s="3"/>
      <c r="C283" s="3"/>
      <c r="D283" s="3"/>
      <c r="E283" s="86"/>
      <c r="F283" s="3"/>
      <c r="G283" s="19"/>
      <c r="H283" s="19"/>
    </row>
    <row r="284" spans="1:10" ht="12.75">
      <c r="A284" s="13" t="s">
        <v>268</v>
      </c>
      <c r="B284" s="3"/>
      <c r="C284" s="3"/>
      <c r="D284" s="3"/>
      <c r="E284" s="86"/>
      <c r="F284" s="3"/>
      <c r="G284" s="93" t="e">
        <f>SUM(G275:G282)</f>
        <v>#REF!</v>
      </c>
      <c r="H284" s="94">
        <f>SUM(H275:H282)</f>
        <v>49462698</v>
      </c>
      <c r="I284" s="26" t="s">
        <v>595</v>
      </c>
      <c r="J284" s="24" t="s">
        <v>595</v>
      </c>
    </row>
    <row r="285" spans="1:8" ht="12.75">
      <c r="A285" s="3"/>
      <c r="B285" s="3"/>
      <c r="C285" s="3"/>
      <c r="D285" s="3"/>
      <c r="E285" s="86"/>
      <c r="F285" s="3"/>
      <c r="G285" s="3"/>
      <c r="H285" s="3"/>
    </row>
    <row r="286" spans="1:12" ht="12.75">
      <c r="A286" s="3"/>
      <c r="B286" s="3"/>
      <c r="C286" s="3"/>
      <c r="D286" s="3"/>
      <c r="E286" s="86"/>
      <c r="F286" s="100" t="s">
        <v>595</v>
      </c>
      <c r="G286" s="100"/>
      <c r="H286" s="3"/>
      <c r="J286" s="25" t="s">
        <v>595</v>
      </c>
      <c r="L286" s="25" t="s">
        <v>595</v>
      </c>
    </row>
    <row r="287" spans="1:8" ht="12.75">
      <c r="A287" s="3"/>
      <c r="B287" s="3"/>
      <c r="C287" s="3"/>
      <c r="D287" s="3"/>
      <c r="E287" s="86"/>
      <c r="F287" s="3"/>
      <c r="G287" s="3"/>
      <c r="H287" s="3"/>
    </row>
    <row r="288" spans="1:8" ht="12.75">
      <c r="A288" s="3"/>
      <c r="B288" s="3"/>
      <c r="C288" s="3"/>
      <c r="D288" s="3"/>
      <c r="E288" s="3"/>
      <c r="F288" s="3"/>
      <c r="G288" s="3"/>
      <c r="H288" s="3"/>
    </row>
    <row r="289" spans="1:8" ht="12.75">
      <c r="A289" s="3"/>
      <c r="B289" s="3"/>
      <c r="C289" s="3"/>
      <c r="D289" s="3"/>
      <c r="E289" s="3"/>
      <c r="F289" s="3"/>
      <c r="G289" s="3"/>
      <c r="H289" s="3"/>
    </row>
    <row r="290" spans="1:8" ht="12.75">
      <c r="A290" s="15" t="s">
        <v>619</v>
      </c>
      <c r="B290" s="3"/>
      <c r="C290" s="3"/>
      <c r="D290" s="3"/>
      <c r="E290" s="86"/>
      <c r="F290" s="2"/>
      <c r="G290" s="2"/>
      <c r="H290" s="4" t="s">
        <v>1246</v>
      </c>
    </row>
    <row r="291" spans="1:8" ht="12.75">
      <c r="A291" s="4"/>
      <c r="B291" s="12"/>
      <c r="C291" s="3"/>
      <c r="D291" s="3"/>
      <c r="E291" s="86"/>
      <c r="F291" s="3"/>
      <c r="G291" s="3"/>
      <c r="H291" s="3"/>
    </row>
    <row r="292" spans="1:8" ht="12.75">
      <c r="A292" s="14" t="s">
        <v>595</v>
      </c>
      <c r="B292" s="4" t="s">
        <v>550</v>
      </c>
      <c r="C292" s="4"/>
      <c r="D292" s="4"/>
      <c r="E292" s="4"/>
      <c r="F292" s="3"/>
      <c r="G292" s="1" t="s">
        <v>591</v>
      </c>
      <c r="H292" s="1" t="s">
        <v>592</v>
      </c>
    </row>
    <row r="293" spans="1:8" ht="12.75">
      <c r="A293" s="3"/>
      <c r="B293" s="4"/>
      <c r="C293" s="4"/>
      <c r="D293" s="4"/>
      <c r="E293" s="4"/>
      <c r="F293" s="3"/>
      <c r="G293" s="1" t="s">
        <v>69</v>
      </c>
      <c r="H293" s="1" t="s">
        <v>563</v>
      </c>
    </row>
    <row r="294" spans="1:8" ht="12.75">
      <c r="A294" s="3"/>
      <c r="B294" s="3"/>
      <c r="C294" s="3"/>
      <c r="D294" s="3"/>
      <c r="E294" s="86"/>
      <c r="F294" s="3"/>
      <c r="G294" s="3"/>
      <c r="H294" s="3"/>
    </row>
    <row r="295" spans="1:9" ht="12.75">
      <c r="A295" s="101">
        <v>195.01</v>
      </c>
      <c r="B295" s="3" t="s">
        <v>731</v>
      </c>
      <c r="C295" s="3"/>
      <c r="D295" s="3"/>
      <c r="E295" s="3"/>
      <c r="F295" s="3"/>
      <c r="G295" s="19" t="e">
        <f>#REF!</f>
        <v>#REF!</v>
      </c>
      <c r="H295" s="19">
        <v>570843000</v>
      </c>
      <c r="I295" s="27" t="s">
        <v>595</v>
      </c>
    </row>
    <row r="296" spans="1:9" ht="12.75">
      <c r="A296" s="101"/>
      <c r="B296" s="3" t="s">
        <v>732</v>
      </c>
      <c r="C296" s="3"/>
      <c r="D296" s="3"/>
      <c r="E296" s="3"/>
      <c r="F296" s="3"/>
      <c r="G296" s="19" t="e">
        <f>#REF!</f>
        <v>#REF!</v>
      </c>
      <c r="H296" s="19">
        <v>-569043000</v>
      </c>
      <c r="I296" s="27" t="s">
        <v>595</v>
      </c>
    </row>
    <row r="297" spans="1:9" ht="12.75">
      <c r="A297" s="101"/>
      <c r="B297" s="3"/>
      <c r="C297" s="3"/>
      <c r="D297" s="3"/>
      <c r="E297" s="3"/>
      <c r="F297" s="3"/>
      <c r="G297" s="19"/>
      <c r="H297" s="19"/>
      <c r="I297" s="27"/>
    </row>
    <row r="298" spans="1:9" ht="12.75">
      <c r="A298" s="10" t="s">
        <v>268</v>
      </c>
      <c r="B298" s="3"/>
      <c r="C298" s="3"/>
      <c r="D298" s="3"/>
      <c r="E298" s="3"/>
      <c r="F298" s="3"/>
      <c r="G298" s="18" t="e">
        <f>SUM(G295:G296)</f>
        <v>#REF!</v>
      </c>
      <c r="H298" s="18">
        <f>SUM(H295:H296)</f>
        <v>1800000</v>
      </c>
      <c r="I298" s="29"/>
    </row>
    <row r="299" spans="1:8" ht="12.75">
      <c r="A299" s="3"/>
      <c r="B299" s="3"/>
      <c r="C299" s="3"/>
      <c r="D299" s="3"/>
      <c r="E299" s="3"/>
      <c r="F299" s="3"/>
      <c r="G299" s="3"/>
      <c r="H299" s="3"/>
    </row>
    <row r="300" spans="1:8" ht="12.75">
      <c r="A300" s="3"/>
      <c r="B300" s="3"/>
      <c r="C300" s="3"/>
      <c r="D300" s="3"/>
      <c r="E300" s="3"/>
      <c r="F300" s="3"/>
      <c r="G300" s="3"/>
      <c r="H300" s="3"/>
    </row>
    <row r="301" spans="1:8" ht="12.75">
      <c r="A301" s="3"/>
      <c r="B301" s="3"/>
      <c r="C301" s="3"/>
      <c r="D301" s="3"/>
      <c r="E301" s="3"/>
      <c r="F301" s="3"/>
      <c r="G301" s="3"/>
      <c r="H301" s="3"/>
    </row>
    <row r="302" spans="1:8" ht="12.75">
      <c r="A302" s="3"/>
      <c r="B302" s="3"/>
      <c r="C302" s="3"/>
      <c r="D302" s="3"/>
      <c r="E302" s="3"/>
      <c r="F302" s="3"/>
      <c r="G302" s="3"/>
      <c r="H302" s="3"/>
    </row>
    <row r="303" spans="1:8" ht="12.75">
      <c r="A303" s="15" t="s">
        <v>1106</v>
      </c>
      <c r="B303" s="3"/>
      <c r="C303" s="3"/>
      <c r="D303" s="3"/>
      <c r="E303" s="86"/>
      <c r="F303" s="2"/>
      <c r="G303" s="2"/>
      <c r="H303" s="4" t="s">
        <v>1247</v>
      </c>
    </row>
    <row r="304" spans="1:8" ht="12.75">
      <c r="A304" s="4"/>
      <c r="B304" s="12"/>
      <c r="C304" s="3"/>
      <c r="D304" s="3"/>
      <c r="E304" s="86"/>
      <c r="F304" s="3"/>
      <c r="G304" s="3"/>
      <c r="H304" s="3"/>
    </row>
    <row r="305" spans="1:8" ht="12.75">
      <c r="A305" s="14" t="s">
        <v>595</v>
      </c>
      <c r="B305" s="4" t="s">
        <v>550</v>
      </c>
      <c r="C305" s="4"/>
      <c r="D305" s="4"/>
      <c r="E305" s="4"/>
      <c r="F305" s="3"/>
      <c r="G305" s="1" t="s">
        <v>591</v>
      </c>
      <c r="H305" s="1" t="s">
        <v>592</v>
      </c>
    </row>
    <row r="306" spans="1:8" ht="12.75">
      <c r="A306" s="3"/>
      <c r="B306" s="4"/>
      <c r="C306" s="4"/>
      <c r="D306" s="4"/>
      <c r="E306" s="4"/>
      <c r="F306" s="3"/>
      <c r="G306" s="1" t="s">
        <v>69</v>
      </c>
      <c r="H306" s="1" t="s">
        <v>563</v>
      </c>
    </row>
    <row r="307" spans="1:8" ht="12.75">
      <c r="A307" s="3"/>
      <c r="B307" s="4"/>
      <c r="C307" s="4"/>
      <c r="D307" s="4"/>
      <c r="E307" s="4"/>
      <c r="F307" s="1"/>
      <c r="G307" s="1"/>
      <c r="H307" s="1"/>
    </row>
    <row r="308" spans="1:8" ht="12.75">
      <c r="A308" s="3"/>
      <c r="B308" s="3" t="s">
        <v>1105</v>
      </c>
      <c r="C308" s="3"/>
      <c r="D308" s="3"/>
      <c r="E308" s="3"/>
      <c r="F308" s="3"/>
      <c r="G308" s="19" t="e">
        <f>#REF!</f>
        <v>#REF!</v>
      </c>
      <c r="H308" s="19">
        <v>0</v>
      </c>
    </row>
    <row r="309" spans="1:8" ht="12.75">
      <c r="A309" s="3"/>
      <c r="B309" s="3" t="s">
        <v>595</v>
      </c>
      <c r="C309" s="3"/>
      <c r="D309" s="3"/>
      <c r="E309" s="3"/>
      <c r="F309" s="3"/>
      <c r="G309" s="19" t="s">
        <v>595</v>
      </c>
      <c r="H309" s="19" t="s">
        <v>595</v>
      </c>
    </row>
    <row r="310" spans="1:8" ht="12.75">
      <c r="A310" s="10" t="s">
        <v>268</v>
      </c>
      <c r="B310" s="3"/>
      <c r="C310" s="3"/>
      <c r="D310" s="3"/>
      <c r="E310" s="3"/>
      <c r="F310" s="3"/>
      <c r="G310" s="18" t="e">
        <f>SUM(G308:G309)</f>
        <v>#REF!</v>
      </c>
      <c r="H310" s="18">
        <f>SUM(H308:H309)</f>
        <v>0</v>
      </c>
    </row>
    <row r="311" spans="1:8" ht="12.75">
      <c r="A311" s="3"/>
      <c r="B311" s="3"/>
      <c r="C311" s="3"/>
      <c r="D311" s="3"/>
      <c r="E311" s="3"/>
      <c r="F311" s="3"/>
      <c r="G311" s="3"/>
      <c r="H311" s="3"/>
    </row>
    <row r="312" spans="1:8" ht="12.75">
      <c r="A312" s="3"/>
      <c r="B312" s="3"/>
      <c r="C312" s="3"/>
      <c r="D312" s="3"/>
      <c r="E312" s="3"/>
      <c r="F312" s="3"/>
      <c r="G312" s="3"/>
      <c r="H312" s="3"/>
    </row>
    <row r="313" spans="1:8" ht="12.75">
      <c r="A313" s="3"/>
      <c r="B313" s="3"/>
      <c r="C313" s="3"/>
      <c r="D313" s="3"/>
      <c r="E313" s="3"/>
      <c r="F313" s="3"/>
      <c r="G313" s="3"/>
      <c r="H313" s="3"/>
    </row>
    <row r="314" spans="1:8" ht="12.75">
      <c r="A314" s="3"/>
      <c r="B314" s="3"/>
      <c r="C314" s="3"/>
      <c r="D314" s="3"/>
      <c r="E314" s="3"/>
      <c r="F314" s="3"/>
      <c r="G314" s="3"/>
      <c r="H314" s="3"/>
    </row>
    <row r="315" spans="1:8" ht="12.75">
      <c r="A315" s="3"/>
      <c r="B315" s="3"/>
      <c r="C315" s="3"/>
      <c r="D315" s="3"/>
      <c r="E315" s="3"/>
      <c r="F315" s="3"/>
      <c r="G315" s="3"/>
      <c r="H315" s="3"/>
    </row>
    <row r="316" spans="1:8" ht="12.75">
      <c r="A316" s="3"/>
      <c r="B316" s="3"/>
      <c r="C316" s="3"/>
      <c r="D316" s="3"/>
      <c r="E316" s="3"/>
      <c r="F316" s="3"/>
      <c r="G316" s="3"/>
      <c r="H316" s="3"/>
    </row>
    <row r="317" spans="1:8" ht="12.75">
      <c r="A317" s="3"/>
      <c r="B317" s="3"/>
      <c r="C317" s="3"/>
      <c r="D317" s="3"/>
      <c r="E317" s="3"/>
      <c r="F317" s="3"/>
      <c r="G317" s="3"/>
      <c r="H317" s="3"/>
    </row>
    <row r="318" spans="1:8" ht="12.75">
      <c r="A318" s="3"/>
      <c r="B318" s="3"/>
      <c r="C318" s="3"/>
      <c r="D318" s="3"/>
      <c r="E318" s="3"/>
      <c r="F318" s="3"/>
      <c r="G318" s="3"/>
      <c r="H318" s="3"/>
    </row>
    <row r="319" spans="1:8" ht="12.75">
      <c r="A319" s="3"/>
      <c r="B319" s="3"/>
      <c r="C319" s="3"/>
      <c r="D319" s="3"/>
      <c r="E319" s="3"/>
      <c r="F319" s="3"/>
      <c r="G319" s="3"/>
      <c r="H319" s="3"/>
    </row>
    <row r="320" spans="1:8" ht="12.75">
      <c r="A320" s="3"/>
      <c r="B320" s="3"/>
      <c r="C320" s="3"/>
      <c r="D320" s="3"/>
      <c r="E320" s="3"/>
      <c r="F320" s="3"/>
      <c r="G320" s="3"/>
      <c r="H320" s="3"/>
    </row>
    <row r="321" spans="1:8" ht="12.75">
      <c r="A321" s="3"/>
      <c r="B321" s="3"/>
      <c r="C321" s="3"/>
      <c r="D321" s="3"/>
      <c r="E321" s="3"/>
      <c r="F321" s="3"/>
      <c r="G321" s="3"/>
      <c r="H321" s="3"/>
    </row>
    <row r="322" spans="1:8" ht="12.75">
      <c r="A322" s="3"/>
      <c r="B322" s="3"/>
      <c r="C322" s="3"/>
      <c r="D322" s="3"/>
      <c r="E322" s="3"/>
      <c r="F322" s="3"/>
      <c r="G322" s="3"/>
      <c r="H322" s="3"/>
    </row>
    <row r="323" spans="1:8" ht="12.75">
      <c r="A323" s="3"/>
      <c r="B323" s="3"/>
      <c r="C323" s="3"/>
      <c r="D323" s="3"/>
      <c r="E323" s="3"/>
      <c r="F323" s="3"/>
      <c r="G323" s="3"/>
      <c r="H323" s="3"/>
    </row>
    <row r="324" spans="1:8" ht="12.75">
      <c r="A324" s="3"/>
      <c r="B324" s="3"/>
      <c r="C324" s="3"/>
      <c r="D324" s="3"/>
      <c r="E324" s="3"/>
      <c r="F324" s="3"/>
      <c r="G324" s="3"/>
      <c r="H324" s="3"/>
    </row>
    <row r="325" spans="1:8" ht="12.75">
      <c r="A325" s="3"/>
      <c r="B325" s="3"/>
      <c r="C325" s="3"/>
      <c r="D325" s="3"/>
      <c r="E325" s="3"/>
      <c r="F325" s="3"/>
      <c r="G325" s="3"/>
      <c r="H325" s="3"/>
    </row>
    <row r="326" spans="1:8" ht="12.75">
      <c r="A326" s="3"/>
      <c r="B326" s="3"/>
      <c r="C326" s="3"/>
      <c r="D326" s="3"/>
      <c r="E326" s="3"/>
      <c r="F326" s="3"/>
      <c r="G326" s="3"/>
      <c r="H326" s="3"/>
    </row>
    <row r="327" spans="1:8" ht="12.75">
      <c r="A327" s="3"/>
      <c r="B327" s="3"/>
      <c r="C327" s="3"/>
      <c r="D327" s="3"/>
      <c r="E327" s="3"/>
      <c r="F327" s="3"/>
      <c r="G327" s="3"/>
      <c r="H327" s="3"/>
    </row>
    <row r="328" spans="1:8" ht="12.75">
      <c r="A328" s="3"/>
      <c r="B328" s="3"/>
      <c r="C328" s="3"/>
      <c r="D328" s="3"/>
      <c r="E328" s="3"/>
      <c r="F328" s="3"/>
      <c r="G328" s="3"/>
      <c r="H328" s="3"/>
    </row>
    <row r="329" spans="1:8" ht="12.75">
      <c r="A329" s="3"/>
      <c r="B329" s="3"/>
      <c r="C329" s="3"/>
      <c r="D329" s="3"/>
      <c r="E329" s="3"/>
      <c r="F329" s="3"/>
      <c r="G329" s="3"/>
      <c r="H329" s="3"/>
    </row>
    <row r="330" spans="1:8" ht="12.75">
      <c r="A330" s="3"/>
      <c r="B330" s="3"/>
      <c r="C330" s="3"/>
      <c r="D330" s="3"/>
      <c r="E330" s="3"/>
      <c r="F330" s="3"/>
      <c r="G330" s="3"/>
      <c r="H330" s="3"/>
    </row>
    <row r="331" spans="1:8" ht="12.75">
      <c r="A331" s="3"/>
      <c r="B331" s="3"/>
      <c r="C331" s="3"/>
      <c r="D331" s="3"/>
      <c r="E331" s="3"/>
      <c r="F331" s="3"/>
      <c r="G331" s="3"/>
      <c r="H331" s="3"/>
    </row>
    <row r="332" spans="1:9" ht="12.75">
      <c r="A332" s="3"/>
      <c r="B332" s="3"/>
      <c r="C332" s="3"/>
      <c r="D332" s="3"/>
      <c r="E332" s="3"/>
      <c r="F332" s="3"/>
      <c r="G332" s="3"/>
      <c r="H332" s="3"/>
      <c r="I332" s="26"/>
    </row>
    <row r="333" spans="1:9" ht="12.75">
      <c r="A333" s="3"/>
      <c r="B333" s="3"/>
      <c r="C333" s="3"/>
      <c r="D333" s="3"/>
      <c r="E333" s="3"/>
      <c r="F333" s="3"/>
      <c r="G333" s="3"/>
      <c r="H333" s="3"/>
      <c r="I333" s="26"/>
    </row>
    <row r="334" spans="1:9" ht="12.75">
      <c r="A334" s="3"/>
      <c r="B334" s="3"/>
      <c r="C334" s="3"/>
      <c r="D334" s="3"/>
      <c r="E334" s="3"/>
      <c r="F334" s="3"/>
      <c r="G334" s="3"/>
      <c r="H334" s="3"/>
      <c r="I334" s="26"/>
    </row>
    <row r="335" spans="1:9" ht="12.75">
      <c r="A335" s="3"/>
      <c r="B335" s="3"/>
      <c r="C335" s="3"/>
      <c r="D335" s="3"/>
      <c r="E335" s="3"/>
      <c r="F335" s="3"/>
      <c r="G335" s="3"/>
      <c r="H335" s="3"/>
      <c r="I335" s="26"/>
    </row>
    <row r="336" spans="1:9" ht="12.75">
      <c r="A336" s="3"/>
      <c r="B336" s="3"/>
      <c r="C336" s="3"/>
      <c r="D336" s="3"/>
      <c r="E336" s="3"/>
      <c r="F336" s="3"/>
      <c r="G336" s="3"/>
      <c r="H336" s="3"/>
      <c r="I336" s="26"/>
    </row>
    <row r="337" spans="1:9" ht="12.75">
      <c r="A337" s="3"/>
      <c r="B337" s="3"/>
      <c r="C337" s="3"/>
      <c r="D337" s="3"/>
      <c r="E337" s="3"/>
      <c r="F337" s="3"/>
      <c r="G337" s="3"/>
      <c r="H337" s="3"/>
      <c r="I337" s="26"/>
    </row>
    <row r="338" spans="1:9" ht="12.75">
      <c r="A338" s="3"/>
      <c r="B338" s="3"/>
      <c r="C338" s="3"/>
      <c r="D338" s="3"/>
      <c r="E338" s="3"/>
      <c r="F338" s="3"/>
      <c r="G338" s="3"/>
      <c r="H338" s="3"/>
      <c r="I338" s="26"/>
    </row>
    <row r="339" spans="1:9" ht="12.75">
      <c r="A339" s="3"/>
      <c r="B339" s="3"/>
      <c r="C339" s="3"/>
      <c r="D339" s="3"/>
      <c r="E339" s="3"/>
      <c r="F339" s="3"/>
      <c r="G339" s="3"/>
      <c r="H339" s="3"/>
      <c r="I339" s="26"/>
    </row>
    <row r="340" spans="1:9" ht="12.75">
      <c r="A340" s="3"/>
      <c r="B340" s="3"/>
      <c r="C340" s="3"/>
      <c r="D340" s="3"/>
      <c r="E340" s="3"/>
      <c r="F340" s="3"/>
      <c r="G340" s="3"/>
      <c r="H340" s="3"/>
      <c r="I340" s="26"/>
    </row>
    <row r="341" spans="1:9" ht="12.75">
      <c r="A341" s="3"/>
      <c r="B341" s="3"/>
      <c r="C341" s="3"/>
      <c r="D341" s="3"/>
      <c r="E341" s="3"/>
      <c r="F341" s="3"/>
      <c r="G341" s="3"/>
      <c r="H341" s="3"/>
      <c r="I341" s="26"/>
    </row>
    <row r="342" spans="1:9" ht="12.75">
      <c r="A342" s="3"/>
      <c r="B342" s="3"/>
      <c r="C342" s="3"/>
      <c r="D342" s="3"/>
      <c r="E342" s="3"/>
      <c r="F342" s="3"/>
      <c r="G342" s="3"/>
      <c r="H342" s="3"/>
      <c r="I342" s="26"/>
    </row>
    <row r="343" spans="1:9" ht="12.75">
      <c r="A343" s="3"/>
      <c r="B343" s="3"/>
      <c r="C343" s="3"/>
      <c r="D343" s="3"/>
      <c r="E343" s="3"/>
      <c r="F343" s="3"/>
      <c r="G343" s="3"/>
      <c r="H343" s="3"/>
      <c r="I343" s="26"/>
    </row>
    <row r="344" spans="1:9" ht="12.75">
      <c r="A344" s="3"/>
      <c r="B344" s="3"/>
      <c r="C344" s="3"/>
      <c r="D344" s="3"/>
      <c r="E344" s="3"/>
      <c r="F344" s="3"/>
      <c r="G344" s="3"/>
      <c r="H344" s="3"/>
      <c r="I344" s="26"/>
    </row>
    <row r="345" spans="1:9" ht="12.75">
      <c r="A345" s="3"/>
      <c r="B345" s="3"/>
      <c r="C345" s="3"/>
      <c r="D345" s="3"/>
      <c r="E345" s="3"/>
      <c r="F345" s="3"/>
      <c r="G345" s="3"/>
      <c r="H345" s="3"/>
      <c r="I345" s="26"/>
    </row>
    <row r="346" spans="1:9" ht="12.75">
      <c r="A346" s="3"/>
      <c r="B346" s="3"/>
      <c r="C346" s="3"/>
      <c r="D346" s="3"/>
      <c r="E346" s="3"/>
      <c r="F346" s="3"/>
      <c r="G346" s="3"/>
      <c r="H346" s="3"/>
      <c r="I346" s="26" t="s">
        <v>595</v>
      </c>
    </row>
    <row r="347" spans="1:9" ht="12.75">
      <c r="A347" s="3"/>
      <c r="B347" s="3"/>
      <c r="C347" s="3"/>
      <c r="D347" s="3"/>
      <c r="E347" s="3"/>
      <c r="F347" s="3"/>
      <c r="G347" s="3"/>
      <c r="H347" s="3"/>
      <c r="I347" s="26"/>
    </row>
    <row r="348" spans="1:9" ht="12.75">
      <c r="A348" s="3"/>
      <c r="B348" s="3"/>
      <c r="C348" s="3"/>
      <c r="D348" s="3"/>
      <c r="E348" s="3"/>
      <c r="F348" s="3"/>
      <c r="G348" s="3"/>
      <c r="H348" s="3"/>
      <c r="I348" s="26"/>
    </row>
    <row r="349" spans="1:9" ht="12.75">
      <c r="A349" s="3"/>
      <c r="B349" s="3"/>
      <c r="C349" s="3"/>
      <c r="D349" s="3"/>
      <c r="E349" s="3"/>
      <c r="F349" s="3"/>
      <c r="G349" s="3"/>
      <c r="H349" s="3"/>
      <c r="I349" s="26"/>
    </row>
    <row r="350" spans="1:9" ht="12.75">
      <c r="A350" s="3"/>
      <c r="B350" s="3"/>
      <c r="C350" s="3"/>
      <c r="D350" s="3"/>
      <c r="E350" s="3"/>
      <c r="F350" s="3"/>
      <c r="G350" s="3"/>
      <c r="H350" s="3"/>
      <c r="I350" s="26"/>
    </row>
    <row r="351" spans="1:9" ht="12.75">
      <c r="A351" s="3"/>
      <c r="B351" s="3"/>
      <c r="C351" s="3"/>
      <c r="D351" s="3"/>
      <c r="E351" s="3"/>
      <c r="F351" s="3"/>
      <c r="G351" s="3"/>
      <c r="H351" s="3"/>
      <c r="I351" s="26"/>
    </row>
    <row r="352" spans="1:9" ht="12.75">
      <c r="A352" s="3"/>
      <c r="B352" s="3"/>
      <c r="C352" s="3"/>
      <c r="D352" s="3"/>
      <c r="E352" s="3"/>
      <c r="F352" s="3"/>
      <c r="G352" s="3"/>
      <c r="H352" s="3"/>
      <c r="I352" s="26"/>
    </row>
    <row r="353" spans="1:9" ht="12.75">
      <c r="A353" s="3"/>
      <c r="B353" s="3"/>
      <c r="C353" s="3"/>
      <c r="D353" s="3"/>
      <c r="E353" s="3"/>
      <c r="F353" s="3"/>
      <c r="G353" s="3"/>
      <c r="H353" s="3"/>
      <c r="I353" s="26"/>
    </row>
    <row r="354" spans="1:9" ht="12.75">
      <c r="A354" s="3"/>
      <c r="B354" s="3"/>
      <c r="C354" s="3"/>
      <c r="D354" s="3"/>
      <c r="E354" s="3"/>
      <c r="F354" s="3"/>
      <c r="G354" s="3"/>
      <c r="H354" s="3"/>
      <c r="I354" s="26"/>
    </row>
    <row r="355" spans="1:9" ht="12.75">
      <c r="A355" s="3"/>
      <c r="B355" s="3"/>
      <c r="C355" s="3"/>
      <c r="D355" s="3"/>
      <c r="E355" s="3"/>
      <c r="F355" s="3"/>
      <c r="G355" s="3"/>
      <c r="H355" s="3"/>
      <c r="I355" s="26"/>
    </row>
    <row r="356" spans="1:9" ht="12.75">
      <c r="A356" s="3"/>
      <c r="B356" s="3"/>
      <c r="C356" s="3"/>
      <c r="D356" s="3"/>
      <c r="E356" s="3"/>
      <c r="F356" s="3"/>
      <c r="G356" s="3"/>
      <c r="H356" s="3"/>
      <c r="I356" s="26"/>
    </row>
    <row r="357" spans="1:9" ht="12.75">
      <c r="A357" s="3"/>
      <c r="B357" s="3"/>
      <c r="C357" s="3"/>
      <c r="D357" s="3"/>
      <c r="E357" s="3"/>
      <c r="F357" s="3"/>
      <c r="G357" s="3"/>
      <c r="H357" s="3"/>
      <c r="I357" s="26"/>
    </row>
    <row r="358" spans="1:9" ht="12.75">
      <c r="A358" s="3"/>
      <c r="B358" s="3"/>
      <c r="C358" s="3"/>
      <c r="D358" s="3"/>
      <c r="E358" s="3"/>
      <c r="F358" s="3"/>
      <c r="G358" s="3"/>
      <c r="H358" s="3"/>
      <c r="I358" s="26"/>
    </row>
    <row r="359" spans="1:9" ht="12.75">
      <c r="A359" s="3"/>
      <c r="B359" s="3"/>
      <c r="C359" s="3"/>
      <c r="D359" s="3"/>
      <c r="E359" s="3"/>
      <c r="F359" s="3"/>
      <c r="G359" s="3"/>
      <c r="H359" s="3"/>
      <c r="I359" s="26"/>
    </row>
    <row r="360" spans="1:9" ht="12.75">
      <c r="A360" s="3"/>
      <c r="B360" s="3"/>
      <c r="C360" s="3"/>
      <c r="D360" s="3"/>
      <c r="E360" s="3"/>
      <c r="F360" s="3"/>
      <c r="G360" s="3"/>
      <c r="H360" s="3"/>
      <c r="I360" s="26"/>
    </row>
    <row r="361" spans="1:9" ht="12.75">
      <c r="A361" s="3"/>
      <c r="B361" s="3"/>
      <c r="C361" s="3"/>
      <c r="D361" s="3"/>
      <c r="E361" s="3"/>
      <c r="F361" s="3"/>
      <c r="G361" s="3"/>
      <c r="H361" s="3"/>
      <c r="I361" s="26"/>
    </row>
    <row r="362" spans="1:9" ht="12.75">
      <c r="A362" s="3"/>
      <c r="B362" s="3"/>
      <c r="C362" s="3"/>
      <c r="D362" s="3"/>
      <c r="E362" s="3"/>
      <c r="F362" s="3"/>
      <c r="G362" s="3"/>
      <c r="H362" s="3"/>
      <c r="I362" s="26"/>
    </row>
    <row r="363" spans="1:9" ht="12.75">
      <c r="A363" s="3"/>
      <c r="B363" s="3"/>
      <c r="C363" s="3"/>
      <c r="D363" s="3"/>
      <c r="E363" s="3"/>
      <c r="F363" s="3"/>
      <c r="G363" s="3"/>
      <c r="H363" s="3"/>
      <c r="I363" s="26"/>
    </row>
    <row r="364" spans="1:8" ht="12.75">
      <c r="A364" s="3"/>
      <c r="B364" s="3"/>
      <c r="C364" s="3"/>
      <c r="D364" s="3"/>
      <c r="E364" s="3"/>
      <c r="F364" s="3"/>
      <c r="G364" s="3"/>
      <c r="H364" s="3"/>
    </row>
    <row r="365" spans="1:8" ht="12.75">
      <c r="A365" s="3"/>
      <c r="B365" s="3"/>
      <c r="C365" s="3"/>
      <c r="D365" s="3"/>
      <c r="E365" s="3"/>
      <c r="F365" s="3"/>
      <c r="G365" s="3"/>
      <c r="H365" s="3"/>
    </row>
    <row r="366" spans="1:8" ht="12.75">
      <c r="A366" s="3"/>
      <c r="B366" s="3"/>
      <c r="C366" s="3"/>
      <c r="D366" s="3"/>
      <c r="E366" s="3"/>
      <c r="F366" s="3"/>
      <c r="G366" s="3"/>
      <c r="H366" s="3"/>
    </row>
    <row r="367" spans="1:8" ht="12.75">
      <c r="A367" s="3"/>
      <c r="B367" s="3"/>
      <c r="C367" s="3"/>
      <c r="D367" s="3"/>
      <c r="E367" s="3"/>
      <c r="F367" s="3"/>
      <c r="G367" s="3"/>
      <c r="H367" s="3"/>
    </row>
    <row r="368" spans="1:8" ht="12.75">
      <c r="A368" s="3"/>
      <c r="B368" s="3"/>
      <c r="C368" s="3"/>
      <c r="D368" s="3"/>
      <c r="E368" s="3"/>
      <c r="F368" s="3"/>
      <c r="G368" s="3"/>
      <c r="H368" s="3"/>
    </row>
    <row r="369" spans="1:8" ht="12.75">
      <c r="A369" s="3"/>
      <c r="B369" s="3"/>
      <c r="C369" s="3"/>
      <c r="D369" s="3"/>
      <c r="E369" s="3"/>
      <c r="F369" s="3"/>
      <c r="G369" s="3"/>
      <c r="H369" s="3"/>
    </row>
    <row r="370" spans="1:8" ht="12.75">
      <c r="A370" s="3"/>
      <c r="B370" s="3"/>
      <c r="C370" s="3"/>
      <c r="D370" s="3"/>
      <c r="E370" s="3"/>
      <c r="F370" s="3"/>
      <c r="G370" s="3"/>
      <c r="H370" s="3"/>
    </row>
    <row r="371" spans="1:8" ht="12.75">
      <c r="A371" s="3"/>
      <c r="B371" s="3"/>
      <c r="C371" s="3"/>
      <c r="D371" s="3"/>
      <c r="E371" s="3"/>
      <c r="F371" s="3"/>
      <c r="G371" s="3"/>
      <c r="H371" s="3"/>
    </row>
    <row r="372" spans="1:8" ht="12.75">
      <c r="A372" s="3"/>
      <c r="B372" s="3"/>
      <c r="C372" s="3"/>
      <c r="D372" s="3"/>
      <c r="E372" s="3"/>
      <c r="F372" s="3"/>
      <c r="G372" s="3"/>
      <c r="H372" s="3"/>
    </row>
    <row r="373" spans="1:8" ht="12.75">
      <c r="A373" s="3"/>
      <c r="B373" s="3"/>
      <c r="C373" s="3"/>
      <c r="D373" s="3"/>
      <c r="E373" s="3"/>
      <c r="F373" s="3"/>
      <c r="G373" s="3"/>
      <c r="H373" s="3"/>
    </row>
    <row r="374" spans="1:8" ht="12.75">
      <c r="A374" s="3"/>
      <c r="B374" s="3"/>
      <c r="C374" s="3"/>
      <c r="D374" s="3"/>
      <c r="E374" s="3"/>
      <c r="F374" s="3"/>
      <c r="G374" s="3"/>
      <c r="H374" s="3"/>
    </row>
    <row r="378" ht="12.75">
      <c r="I378" s="26" t="s">
        <v>595</v>
      </c>
    </row>
    <row r="394" ht="12.75">
      <c r="I394" s="26" t="s">
        <v>595</v>
      </c>
    </row>
    <row r="409" ht="12.75">
      <c r="I409" s="26" t="s">
        <v>595</v>
      </c>
    </row>
    <row r="423" ht="12.75">
      <c r="I423" s="26" t="s">
        <v>595</v>
      </c>
    </row>
    <row r="454" ht="12.75">
      <c r="I454" s="26" t="s">
        <v>595</v>
      </c>
    </row>
    <row r="467" ht="12.75">
      <c r="I467" s="26" t="s">
        <v>595</v>
      </c>
    </row>
    <row r="476" ht="12.75">
      <c r="I476" s="26" t="s">
        <v>595</v>
      </c>
    </row>
    <row r="490" ht="12.75">
      <c r="I490" s="26" t="s">
        <v>595</v>
      </c>
    </row>
    <row r="514" ht="12.75">
      <c r="I514" s="26" t="s">
        <v>595</v>
      </c>
    </row>
    <row r="526" ht="12.75">
      <c r="I526" s="26" t="s">
        <v>595</v>
      </c>
    </row>
    <row r="534" ht="12.75">
      <c r="I534" s="26" t="s">
        <v>595</v>
      </c>
    </row>
    <row r="541" ht="12.75">
      <c r="L541" s="25" t="s">
        <v>595</v>
      </c>
    </row>
    <row r="547" ht="12.75">
      <c r="L547" s="25" t="s">
        <v>595</v>
      </c>
    </row>
    <row r="553" ht="12.75">
      <c r="L553" s="25" t="s">
        <v>595</v>
      </c>
    </row>
    <row r="557" ht="12.75">
      <c r="J557" s="24" t="s">
        <v>595</v>
      </c>
    </row>
    <row r="558" ht="12.75">
      <c r="L558" s="25" t="s">
        <v>595</v>
      </c>
    </row>
  </sheetData>
  <printOptions gridLines="1"/>
  <pageMargins left="1.03" right="0.36" top="0.9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93"/>
  <sheetViews>
    <sheetView zoomScale="60" zoomScaleNormal="60" workbookViewId="0" topLeftCell="A982">
      <selection activeCell="E1012" sqref="E1012"/>
    </sheetView>
  </sheetViews>
  <sheetFormatPr defaultColWidth="9.140625" defaultRowHeight="12.75"/>
  <cols>
    <col min="1" max="1" width="17.00390625" style="146" customWidth="1"/>
    <col min="2" max="2" width="8.140625" style="146" customWidth="1"/>
    <col min="3" max="3" width="9.140625" style="146" customWidth="1"/>
    <col min="4" max="4" width="14.57421875" style="146" customWidth="1"/>
    <col min="5" max="5" width="90.00390625" style="146" customWidth="1"/>
    <col min="6" max="6" width="33.140625" style="146" customWidth="1"/>
    <col min="7" max="7" width="33.57421875" style="146" customWidth="1"/>
    <col min="8" max="8" width="1.8515625" style="146" bestFit="1" customWidth="1"/>
    <col min="9" max="9" width="9.140625" style="146" customWidth="1"/>
    <col min="10" max="10" width="29.7109375" style="146" customWidth="1"/>
    <col min="11" max="16384" width="9.140625" style="146" customWidth="1"/>
  </cols>
  <sheetData>
    <row r="1" spans="1:7" ht="12.75">
      <c r="A1" s="136"/>
      <c r="B1" s="11" t="s">
        <v>56</v>
      </c>
      <c r="C1" s="104"/>
      <c r="D1" s="104"/>
      <c r="E1" s="102"/>
      <c r="F1" s="40" t="s">
        <v>595</v>
      </c>
      <c r="G1" s="106" t="s">
        <v>1289</v>
      </c>
    </row>
    <row r="2" spans="1:7" ht="12.75">
      <c r="A2" s="136"/>
      <c r="B2" s="40"/>
      <c r="C2" s="104"/>
      <c r="D2" s="104"/>
      <c r="E2" s="102"/>
      <c r="F2" s="40"/>
      <c r="G2" s="40"/>
    </row>
    <row r="3" spans="1:13" ht="12.75">
      <c r="A3" s="136"/>
      <c r="B3" s="11" t="s">
        <v>550</v>
      </c>
      <c r="C3" s="11"/>
      <c r="D3" s="11"/>
      <c r="E3" s="11"/>
      <c r="F3" s="106" t="s">
        <v>591</v>
      </c>
      <c r="G3" s="106" t="s">
        <v>592</v>
      </c>
      <c r="H3" s="147" t="s">
        <v>595</v>
      </c>
      <c r="L3" s="146" t="s">
        <v>595</v>
      </c>
      <c r="M3" s="146" t="s">
        <v>595</v>
      </c>
    </row>
    <row r="4" spans="1:8" ht="12.75">
      <c r="A4" s="11"/>
      <c r="B4" s="11"/>
      <c r="C4" s="11"/>
      <c r="D4" s="11"/>
      <c r="E4" s="11"/>
      <c r="F4" s="106" t="s">
        <v>69</v>
      </c>
      <c r="G4" s="106" t="s">
        <v>563</v>
      </c>
      <c r="H4" s="147"/>
    </row>
    <row r="5" spans="1:7" ht="12.75">
      <c r="A5" s="136"/>
      <c r="B5" s="40"/>
      <c r="C5" s="104"/>
      <c r="D5" s="104"/>
      <c r="E5" s="102"/>
      <c r="F5" s="40"/>
      <c r="G5" s="40"/>
    </row>
    <row r="6" spans="1:7" ht="12.75">
      <c r="A6" s="136">
        <v>21</v>
      </c>
      <c r="B6" s="104" t="s">
        <v>842</v>
      </c>
      <c r="C6" s="40"/>
      <c r="D6" s="104"/>
      <c r="E6" s="102"/>
      <c r="F6" s="40"/>
      <c r="G6" s="40"/>
    </row>
    <row r="7" spans="1:7" ht="12.75">
      <c r="A7" s="136"/>
      <c r="B7" s="104"/>
      <c r="C7" s="40"/>
      <c r="D7" s="104"/>
      <c r="E7" s="102"/>
      <c r="F7" s="40"/>
      <c r="G7" s="40"/>
    </row>
    <row r="8" spans="1:7" ht="12.75">
      <c r="A8" s="85" t="s">
        <v>843</v>
      </c>
      <c r="B8" s="40"/>
      <c r="C8" s="40"/>
      <c r="D8" s="40"/>
      <c r="E8" s="102"/>
      <c r="F8" s="35" t="e">
        <f>#REF!</f>
        <v>#REF!</v>
      </c>
      <c r="G8" s="117">
        <v>0</v>
      </c>
    </row>
    <row r="9" spans="1:7" ht="12.75">
      <c r="A9" s="85" t="s">
        <v>227</v>
      </c>
      <c r="B9" s="40"/>
      <c r="C9" s="40"/>
      <c r="D9" s="40"/>
      <c r="E9" s="102"/>
      <c r="F9" s="35" t="e">
        <f>#REF!+#REF!</f>
        <v>#REF!</v>
      </c>
      <c r="G9" s="117">
        <v>0</v>
      </c>
    </row>
    <row r="10" spans="1:7" ht="12.75">
      <c r="A10" s="40" t="s">
        <v>357</v>
      </c>
      <c r="B10" s="40"/>
      <c r="C10" s="40"/>
      <c r="D10" s="40"/>
      <c r="E10" s="102"/>
      <c r="F10" s="35" t="e">
        <f>#REF!</f>
        <v>#REF!</v>
      </c>
      <c r="G10" s="117">
        <v>0</v>
      </c>
    </row>
    <row r="11" spans="1:7" ht="12.75">
      <c r="A11" s="85" t="s">
        <v>844</v>
      </c>
      <c r="B11" s="40"/>
      <c r="C11" s="40"/>
      <c r="D11" s="40"/>
      <c r="E11" s="102"/>
      <c r="F11" s="35" t="e">
        <f>#REF!</f>
        <v>#REF!</v>
      </c>
      <c r="G11" s="117">
        <v>1329</v>
      </c>
    </row>
    <row r="12" spans="1:7" ht="12.75">
      <c r="A12" s="85" t="s">
        <v>411</v>
      </c>
      <c r="B12" s="40"/>
      <c r="C12" s="40"/>
      <c r="D12" s="40"/>
      <c r="E12" s="102"/>
      <c r="F12" s="35" t="e">
        <f>#REF!+#REF!</f>
        <v>#REF!</v>
      </c>
      <c r="G12" s="127">
        <v>0</v>
      </c>
    </row>
    <row r="13" spans="1:7" ht="12.75">
      <c r="A13" s="85"/>
      <c r="B13" s="40"/>
      <c r="C13" s="40"/>
      <c r="D13" s="40"/>
      <c r="E13" s="102"/>
      <c r="F13" s="35"/>
      <c r="G13" s="35"/>
    </row>
    <row r="14" spans="1:7" ht="12.75">
      <c r="A14" s="40"/>
      <c r="B14" s="103" t="s">
        <v>268</v>
      </c>
      <c r="C14" s="40"/>
      <c r="D14" s="40"/>
      <c r="E14" s="102"/>
      <c r="F14" s="131" t="e">
        <f>SUM(F8:F12)</f>
        <v>#REF!</v>
      </c>
      <c r="G14" s="131">
        <f>SUM(G8:G12)</f>
        <v>1329</v>
      </c>
    </row>
    <row r="15" spans="1:7" ht="12.75">
      <c r="A15" s="40"/>
      <c r="B15" s="103"/>
      <c r="C15" s="40"/>
      <c r="D15" s="40"/>
      <c r="E15" s="102"/>
      <c r="F15" s="35"/>
      <c r="G15" s="131"/>
    </row>
    <row r="16" spans="1:7" ht="12.75">
      <c r="A16" s="136">
        <v>22</v>
      </c>
      <c r="B16" s="104" t="s">
        <v>300</v>
      </c>
      <c r="C16" s="40"/>
      <c r="D16" s="40"/>
      <c r="E16" s="102"/>
      <c r="F16" s="35"/>
      <c r="G16" s="131"/>
    </row>
    <row r="17" spans="1:7" ht="12.75">
      <c r="A17" s="40"/>
      <c r="B17" s="104"/>
      <c r="C17" s="40"/>
      <c r="D17" s="40"/>
      <c r="E17" s="102"/>
      <c r="F17" s="35"/>
      <c r="G17" s="131"/>
    </row>
    <row r="18" spans="1:7" ht="12.75">
      <c r="A18" s="148">
        <v>122.01</v>
      </c>
      <c r="B18" s="126" t="s">
        <v>784</v>
      </c>
      <c r="C18" s="40"/>
      <c r="D18" s="40"/>
      <c r="E18" s="102"/>
      <c r="F18" s="35" t="e">
        <f>#REF!</f>
        <v>#REF!</v>
      </c>
      <c r="G18" s="117">
        <v>48000</v>
      </c>
    </row>
    <row r="19" spans="1:7" ht="12.75">
      <c r="A19" s="148">
        <v>122.02</v>
      </c>
      <c r="B19" s="40" t="s">
        <v>852</v>
      </c>
      <c r="C19" s="40"/>
      <c r="D19" s="40"/>
      <c r="E19" s="102"/>
      <c r="F19" s="35" t="e">
        <f>#REF!</f>
        <v>#REF!</v>
      </c>
      <c r="G19" s="35">
        <v>0</v>
      </c>
    </row>
    <row r="20" spans="1:7" ht="12.75">
      <c r="A20" s="40"/>
      <c r="B20" s="40"/>
      <c r="C20" s="40"/>
      <c r="D20" s="40"/>
      <c r="E20" s="102"/>
      <c r="F20" s="35"/>
      <c r="G20" s="35"/>
    </row>
    <row r="21" spans="1:7" ht="12.75">
      <c r="A21" s="40"/>
      <c r="B21" s="103" t="s">
        <v>268</v>
      </c>
      <c r="C21" s="40"/>
      <c r="D21" s="40"/>
      <c r="E21" s="102"/>
      <c r="F21" s="131" t="e">
        <f>SUM(F18:F19)</f>
        <v>#REF!</v>
      </c>
      <c r="G21" s="131">
        <f>SUM(G18:G19)</f>
        <v>48000</v>
      </c>
    </row>
    <row r="22" spans="1:7" ht="12.75">
      <c r="A22" s="40"/>
      <c r="B22" s="40"/>
      <c r="C22" s="40"/>
      <c r="D22" s="40"/>
      <c r="E22" s="102"/>
      <c r="F22" s="35"/>
      <c r="G22" s="35"/>
    </row>
    <row r="23" spans="1:7" ht="12.75">
      <c r="A23" s="136">
        <v>23</v>
      </c>
      <c r="B23" s="40"/>
      <c r="C23" s="104" t="s">
        <v>828</v>
      </c>
      <c r="D23" s="104"/>
      <c r="E23" s="102"/>
      <c r="F23" s="35"/>
      <c r="G23" s="35"/>
    </row>
    <row r="24" spans="1:7" ht="12.75">
      <c r="A24" s="136"/>
      <c r="B24" s="40"/>
      <c r="C24" s="104"/>
      <c r="D24" s="104"/>
      <c r="E24" s="102"/>
      <c r="F24" s="35"/>
      <c r="G24" s="35"/>
    </row>
    <row r="25" spans="1:7" ht="12.75">
      <c r="A25" s="85" t="s">
        <v>829</v>
      </c>
      <c r="B25" s="40"/>
      <c r="C25" s="40"/>
      <c r="D25" s="40"/>
      <c r="E25" s="102"/>
      <c r="F25" s="35" t="e">
        <f>#REF!</f>
        <v>#REF!</v>
      </c>
      <c r="G25" s="117">
        <v>16734687</v>
      </c>
    </row>
    <row r="26" spans="1:7" ht="12.75">
      <c r="A26" s="85" t="s">
        <v>822</v>
      </c>
      <c r="B26" s="40"/>
      <c r="C26" s="40"/>
      <c r="D26" s="40"/>
      <c r="E26" s="102"/>
      <c r="F26" s="35" t="e">
        <f>#REF!</f>
        <v>#REF!</v>
      </c>
      <c r="G26" s="117">
        <v>330911</v>
      </c>
    </row>
    <row r="27" spans="1:7" ht="12.75">
      <c r="A27" s="85" t="s">
        <v>600</v>
      </c>
      <c r="B27" s="40"/>
      <c r="C27" s="40"/>
      <c r="D27" s="40"/>
      <c r="E27" s="102"/>
      <c r="F27" s="35" t="e">
        <f>#REF!</f>
        <v>#REF!</v>
      </c>
      <c r="G27" s="117">
        <v>3951487</v>
      </c>
    </row>
    <row r="28" spans="1:7" ht="12.75">
      <c r="A28" s="85" t="s">
        <v>823</v>
      </c>
      <c r="B28" s="40"/>
      <c r="C28" s="40"/>
      <c r="D28" s="40"/>
      <c r="E28" s="102"/>
      <c r="F28" s="35" t="e">
        <f>#REF!</f>
        <v>#REF!</v>
      </c>
      <c r="G28" s="117">
        <v>100444</v>
      </c>
    </row>
    <row r="29" spans="1:7" ht="12.75">
      <c r="A29" s="85" t="s">
        <v>601</v>
      </c>
      <c r="B29" s="40"/>
      <c r="C29" s="40"/>
      <c r="D29" s="40"/>
      <c r="E29" s="102"/>
      <c r="F29" s="35" t="e">
        <f>#REF!</f>
        <v>#REF!</v>
      </c>
      <c r="G29" s="117">
        <v>2047029</v>
      </c>
    </row>
    <row r="30" spans="1:7" ht="12.75">
      <c r="A30" s="85" t="s">
        <v>296</v>
      </c>
      <c r="B30" s="40"/>
      <c r="C30" s="40"/>
      <c r="D30" s="40"/>
      <c r="E30" s="102"/>
      <c r="F30" s="35" t="e">
        <f>#REF!</f>
        <v>#REF!</v>
      </c>
      <c r="G30" s="117">
        <v>156772</v>
      </c>
    </row>
    <row r="31" spans="1:7" ht="12.75">
      <c r="A31" s="85" t="s">
        <v>736</v>
      </c>
      <c r="B31" s="40"/>
      <c r="C31" s="40"/>
      <c r="D31" s="40"/>
      <c r="E31" s="102"/>
      <c r="F31" s="35" t="e">
        <f>#REF!</f>
        <v>#REF!</v>
      </c>
      <c r="G31" s="117">
        <v>3753592</v>
      </c>
    </row>
    <row r="32" spans="1:7" ht="12.75">
      <c r="A32" s="85" t="s">
        <v>453</v>
      </c>
      <c r="B32" s="40"/>
      <c r="C32" s="40"/>
      <c r="D32" s="40"/>
      <c r="E32" s="102"/>
      <c r="F32" s="35" t="e">
        <f>#REF!</f>
        <v>#REF!</v>
      </c>
      <c r="G32" s="117">
        <v>216861</v>
      </c>
    </row>
    <row r="33" spans="1:7" ht="12.75">
      <c r="A33" s="85" t="s">
        <v>737</v>
      </c>
      <c r="B33" s="40"/>
      <c r="C33" s="40"/>
      <c r="D33" s="40"/>
      <c r="E33" s="102"/>
      <c r="F33" s="35" t="e">
        <f>#REF!</f>
        <v>#REF!</v>
      </c>
      <c r="G33" s="117">
        <v>1262162</v>
      </c>
    </row>
    <row r="34" spans="1:7" ht="12.75">
      <c r="A34" s="85" t="s">
        <v>454</v>
      </c>
      <c r="B34" s="40"/>
      <c r="C34" s="40"/>
      <c r="D34" s="40"/>
      <c r="E34" s="102"/>
      <c r="F34" s="35" t="e">
        <f>#REF!</f>
        <v>#REF!</v>
      </c>
      <c r="G34" s="117">
        <v>267124</v>
      </c>
    </row>
    <row r="35" spans="1:7" ht="12.75">
      <c r="A35" s="85" t="s">
        <v>738</v>
      </c>
      <c r="B35" s="40"/>
      <c r="C35" s="40"/>
      <c r="D35" s="40"/>
      <c r="E35" s="102"/>
      <c r="F35" s="35" t="e">
        <f>#REF!</f>
        <v>#REF!</v>
      </c>
      <c r="G35" s="117">
        <v>64842</v>
      </c>
    </row>
    <row r="36" spans="1:7" ht="12.75">
      <c r="A36" s="85" t="s">
        <v>455</v>
      </c>
      <c r="B36" s="40"/>
      <c r="C36" s="40"/>
      <c r="D36" s="40"/>
      <c r="E36" s="102"/>
      <c r="F36" s="35" t="e">
        <f>#REF!</f>
        <v>#REF!</v>
      </c>
      <c r="G36" s="117">
        <v>0</v>
      </c>
    </row>
    <row r="37" spans="1:7" ht="12.75">
      <c r="A37" s="85" t="s">
        <v>543</v>
      </c>
      <c r="B37" s="40"/>
      <c r="C37" s="40"/>
      <c r="D37" s="40"/>
      <c r="E37" s="102"/>
      <c r="F37" s="35" t="e">
        <f>#REF!</f>
        <v>#REF!</v>
      </c>
      <c r="G37" s="117">
        <v>0</v>
      </c>
    </row>
    <row r="38" spans="1:7" ht="12.75">
      <c r="A38" s="85" t="s">
        <v>421</v>
      </c>
      <c r="B38" s="40"/>
      <c r="C38" s="40"/>
      <c r="D38" s="40"/>
      <c r="E38" s="102"/>
      <c r="F38" s="35" t="e">
        <f>#REF!</f>
        <v>#REF!</v>
      </c>
      <c r="G38" s="117">
        <v>8181818</v>
      </c>
    </row>
    <row r="39" spans="1:7" ht="12.75">
      <c r="A39" s="85" t="s">
        <v>422</v>
      </c>
      <c r="B39" s="40"/>
      <c r="C39" s="40"/>
      <c r="D39" s="40"/>
      <c r="E39" s="102"/>
      <c r="F39" s="35" t="e">
        <f>#REF!</f>
        <v>#REF!</v>
      </c>
      <c r="G39" s="117">
        <v>17614829</v>
      </c>
    </row>
    <row r="40" spans="1:7" ht="12.75">
      <c r="A40" s="85" t="s">
        <v>456</v>
      </c>
      <c r="B40" s="40"/>
      <c r="C40" s="40"/>
      <c r="D40" s="40"/>
      <c r="E40" s="102"/>
      <c r="F40" s="35" t="e">
        <f>#REF!</f>
        <v>#REF!</v>
      </c>
      <c r="G40" s="117">
        <v>854216</v>
      </c>
    </row>
    <row r="41" spans="1:7" ht="12.75">
      <c r="A41" s="85" t="s">
        <v>424</v>
      </c>
      <c r="B41" s="40"/>
      <c r="C41" s="40"/>
      <c r="D41" s="40"/>
      <c r="E41" s="102"/>
      <c r="F41" s="35" t="e">
        <f>#REF!</f>
        <v>#REF!</v>
      </c>
      <c r="G41" s="117">
        <v>12307343</v>
      </c>
    </row>
    <row r="42" spans="1:7" ht="12.75">
      <c r="A42" s="85" t="s">
        <v>459</v>
      </c>
      <c r="B42" s="40"/>
      <c r="C42" s="40"/>
      <c r="D42" s="40"/>
      <c r="E42" s="102"/>
      <c r="F42" s="35" t="e">
        <f>#REF!</f>
        <v>#REF!</v>
      </c>
      <c r="G42" s="117">
        <v>1975781</v>
      </c>
    </row>
    <row r="43" spans="1:7" ht="12.75">
      <c r="A43" s="85" t="s">
        <v>547</v>
      </c>
      <c r="B43" s="40"/>
      <c r="C43" s="40"/>
      <c r="D43" s="40"/>
      <c r="E43" s="102"/>
      <c r="F43" s="35" t="e">
        <f>#REF!</f>
        <v>#REF!</v>
      </c>
      <c r="G43" s="117">
        <v>36432709</v>
      </c>
    </row>
    <row r="44" spans="1:7" ht="12.75">
      <c r="A44" s="85" t="s">
        <v>460</v>
      </c>
      <c r="B44" s="40"/>
      <c r="C44" s="40"/>
      <c r="D44" s="40"/>
      <c r="E44" s="102"/>
      <c r="F44" s="35" t="e">
        <f>#REF!</f>
        <v>#REF!</v>
      </c>
      <c r="G44" s="117">
        <v>1434693</v>
      </c>
    </row>
    <row r="45" spans="1:7" ht="12.75">
      <c r="A45" s="85" t="s">
        <v>971</v>
      </c>
      <c r="B45" s="40"/>
      <c r="C45" s="40"/>
      <c r="D45" s="40"/>
      <c r="E45" s="102"/>
      <c r="F45" s="35" t="e">
        <f>#REF!</f>
        <v>#REF!</v>
      </c>
      <c r="G45" s="117">
        <v>0</v>
      </c>
    </row>
    <row r="46" spans="1:7" ht="12.75">
      <c r="A46" s="85" t="s">
        <v>972</v>
      </c>
      <c r="B46" s="40"/>
      <c r="C46" s="40"/>
      <c r="D46" s="40"/>
      <c r="E46" s="102"/>
      <c r="F46" s="35" t="e">
        <f>#REF!</f>
        <v>#REF!</v>
      </c>
      <c r="G46" s="117">
        <v>797727</v>
      </c>
    </row>
    <row r="47" spans="1:7" ht="12.75">
      <c r="A47" s="85" t="s">
        <v>52</v>
      </c>
      <c r="B47" s="40"/>
      <c r="C47" s="40"/>
      <c r="D47" s="40"/>
      <c r="E47" s="102"/>
      <c r="F47" s="35" t="e">
        <f>#REF!</f>
        <v>#REF!</v>
      </c>
      <c r="G47" s="117">
        <v>26697</v>
      </c>
    </row>
    <row r="48" spans="1:7" ht="12.75">
      <c r="A48" s="85" t="s">
        <v>973</v>
      </c>
      <c r="B48" s="40"/>
      <c r="C48" s="40"/>
      <c r="D48" s="40"/>
      <c r="E48" s="102"/>
      <c r="F48" s="35" t="e">
        <f>#REF!</f>
        <v>#REF!</v>
      </c>
      <c r="G48" s="117">
        <v>2505897</v>
      </c>
    </row>
    <row r="49" spans="1:7" ht="12.75">
      <c r="A49" s="85" t="s">
        <v>53</v>
      </c>
      <c r="B49" s="40"/>
      <c r="C49" s="40"/>
      <c r="D49" s="40"/>
      <c r="E49" s="102"/>
      <c r="F49" s="35" t="e">
        <f>#REF!</f>
        <v>#REF!</v>
      </c>
      <c r="G49" s="117">
        <v>121581</v>
      </c>
    </row>
    <row r="50" spans="1:7" ht="12.75">
      <c r="A50" s="40"/>
      <c r="B50" s="40"/>
      <c r="C50" s="40"/>
      <c r="D50" s="40"/>
      <c r="E50" s="102"/>
      <c r="F50" s="35" t="s">
        <v>595</v>
      </c>
      <c r="G50" s="35" t="s">
        <v>595</v>
      </c>
    </row>
    <row r="51" spans="1:7" ht="12.75">
      <c r="A51" s="40"/>
      <c r="B51" s="103" t="s">
        <v>268</v>
      </c>
      <c r="C51" s="40"/>
      <c r="D51" s="40"/>
      <c r="E51" s="102"/>
      <c r="F51" s="131" t="e">
        <f>SUM(F25:F49)</f>
        <v>#REF!</v>
      </c>
      <c r="G51" s="131">
        <f>SUM(G25:G49)</f>
        <v>111139202</v>
      </c>
    </row>
    <row r="52" spans="1:7" ht="12.75">
      <c r="A52" s="40"/>
      <c r="B52" s="40"/>
      <c r="C52" s="40"/>
      <c r="D52" s="40"/>
      <c r="E52" s="102"/>
      <c r="F52" s="35" t="s">
        <v>595</v>
      </c>
      <c r="G52" s="35"/>
    </row>
    <row r="53" spans="1:7" ht="12.75">
      <c r="A53" s="136">
        <v>24</v>
      </c>
      <c r="B53" s="40"/>
      <c r="C53" s="104" t="s">
        <v>763</v>
      </c>
      <c r="D53" s="104"/>
      <c r="E53" s="102"/>
      <c r="F53" s="35"/>
      <c r="G53" s="35"/>
    </row>
    <row r="54" spans="1:7" ht="12.75">
      <c r="A54" s="136"/>
      <c r="B54" s="40"/>
      <c r="C54" s="104"/>
      <c r="D54" s="104"/>
      <c r="E54" s="102"/>
      <c r="F54" s="35"/>
      <c r="G54" s="35"/>
    </row>
    <row r="55" spans="1:7" ht="12.75">
      <c r="A55" s="85" t="s">
        <v>764</v>
      </c>
      <c r="B55" s="40"/>
      <c r="C55" s="40"/>
      <c r="D55" s="40"/>
      <c r="E55" s="102"/>
      <c r="F55" s="35" t="e">
        <f>#REF!</f>
        <v>#REF!</v>
      </c>
      <c r="G55" s="117">
        <v>257870196</v>
      </c>
    </row>
    <row r="56" spans="1:7" ht="12.75">
      <c r="A56" s="85" t="s">
        <v>54</v>
      </c>
      <c r="B56" s="40"/>
      <c r="C56" s="40"/>
      <c r="D56" s="40"/>
      <c r="E56" s="102"/>
      <c r="F56" s="35" t="e">
        <f>#REF!</f>
        <v>#REF!</v>
      </c>
      <c r="G56" s="117">
        <v>13055325</v>
      </c>
    </row>
    <row r="57" spans="1:7" ht="12.75">
      <c r="A57" s="85" t="s">
        <v>666</v>
      </c>
      <c r="B57" s="40"/>
      <c r="C57" s="40"/>
      <c r="D57" s="40"/>
      <c r="E57" s="102"/>
      <c r="F57" s="35" t="e">
        <f>#REF!</f>
        <v>#REF!</v>
      </c>
      <c r="G57" s="117">
        <v>5852280</v>
      </c>
    </row>
    <row r="58" spans="1:7" ht="12.75">
      <c r="A58" s="85" t="s">
        <v>55</v>
      </c>
      <c r="B58" s="40"/>
      <c r="C58" s="40"/>
      <c r="D58" s="40"/>
      <c r="E58" s="102"/>
      <c r="F58" s="35" t="e">
        <f>#REF!</f>
        <v>#REF!</v>
      </c>
      <c r="G58" s="117">
        <v>1600368</v>
      </c>
    </row>
    <row r="59" spans="1:7" ht="12.75">
      <c r="A59" s="85" t="s">
        <v>246</v>
      </c>
      <c r="B59" s="40"/>
      <c r="C59" s="40"/>
      <c r="D59" s="40"/>
      <c r="E59" s="102"/>
      <c r="F59" s="35" t="e">
        <f>#REF!</f>
        <v>#REF!</v>
      </c>
      <c r="G59" s="117">
        <v>332421</v>
      </c>
    </row>
    <row r="60" spans="1:7" ht="12.75">
      <c r="A60" s="85" t="s">
        <v>532</v>
      </c>
      <c r="B60" s="40"/>
      <c r="C60" s="40"/>
      <c r="D60" s="40"/>
      <c r="E60" s="102"/>
      <c r="F60" s="35" t="e">
        <f>#REF!</f>
        <v>#REF!</v>
      </c>
      <c r="G60" s="117">
        <v>0</v>
      </c>
    </row>
    <row r="61" spans="1:7" ht="12.75">
      <c r="A61" s="85" t="s">
        <v>59</v>
      </c>
      <c r="B61" s="40"/>
      <c r="C61" s="40"/>
      <c r="D61" s="40"/>
      <c r="E61" s="102"/>
      <c r="F61" s="35" t="e">
        <f>#REF!</f>
        <v>#REF!</v>
      </c>
      <c r="G61" s="117">
        <v>2494645</v>
      </c>
    </row>
    <row r="62" spans="1:7" ht="12.75">
      <c r="A62" s="85" t="s">
        <v>533</v>
      </c>
      <c r="B62" s="40"/>
      <c r="C62" s="40"/>
      <c r="D62" s="40"/>
      <c r="E62" s="102"/>
      <c r="F62" s="35" t="e">
        <f>#REF!</f>
        <v>#REF!</v>
      </c>
      <c r="G62" s="117">
        <v>28274</v>
      </c>
    </row>
    <row r="63" spans="1:7" ht="12.75">
      <c r="A63" s="85" t="s">
        <v>818</v>
      </c>
      <c r="B63" s="40"/>
      <c r="C63" s="40"/>
      <c r="D63" s="40"/>
      <c r="E63" s="102"/>
      <c r="F63" s="35" t="e">
        <f>#REF!</f>
        <v>#REF!</v>
      </c>
      <c r="G63" s="117">
        <v>2563363</v>
      </c>
    </row>
    <row r="64" spans="1:7" ht="12.75">
      <c r="A64" s="138" t="s">
        <v>36</v>
      </c>
      <c r="B64" s="40"/>
      <c r="C64" s="40"/>
      <c r="D64" s="40"/>
      <c r="E64" s="102"/>
      <c r="F64" s="35" t="e">
        <f>#REF!</f>
        <v>#REF!</v>
      </c>
      <c r="G64" s="117"/>
    </row>
    <row r="65" spans="1:7" ht="12.75">
      <c r="A65" s="85" t="s">
        <v>819</v>
      </c>
      <c r="B65" s="40"/>
      <c r="C65" s="40"/>
      <c r="D65" s="40"/>
      <c r="E65" s="102"/>
      <c r="F65" s="35" t="e">
        <f>#REF!</f>
        <v>#REF!</v>
      </c>
      <c r="G65" s="117">
        <v>8102923</v>
      </c>
    </row>
    <row r="66" spans="1:7" ht="12.75">
      <c r="A66" s="85" t="s">
        <v>534</v>
      </c>
      <c r="B66" s="40"/>
      <c r="C66" s="40"/>
      <c r="D66" s="40"/>
      <c r="E66" s="102"/>
      <c r="F66" s="35" t="e">
        <f>#REF!</f>
        <v>#REF!</v>
      </c>
      <c r="G66" s="117">
        <v>1176234</v>
      </c>
    </row>
    <row r="67" spans="1:7" ht="12.75">
      <c r="A67" s="85" t="s">
        <v>45</v>
      </c>
      <c r="B67" s="40"/>
      <c r="C67" s="40"/>
      <c r="D67" s="40"/>
      <c r="E67" s="102"/>
      <c r="F67" s="35" t="e">
        <f>#REF!</f>
        <v>#REF!</v>
      </c>
      <c r="G67" s="117">
        <v>1561866</v>
      </c>
    </row>
    <row r="68" spans="1:7" ht="12.75">
      <c r="A68" s="85" t="s">
        <v>535</v>
      </c>
      <c r="B68" s="40"/>
      <c r="C68" s="40"/>
      <c r="D68" s="40"/>
      <c r="E68" s="102"/>
      <c r="F68" s="31" t="e">
        <f>#REF!</f>
        <v>#REF!</v>
      </c>
      <c r="G68" s="117">
        <v>230392</v>
      </c>
    </row>
    <row r="69" spans="1:7" ht="12.75">
      <c r="A69" s="85" t="s">
        <v>46</v>
      </c>
      <c r="B69" s="40"/>
      <c r="C69" s="40"/>
      <c r="D69" s="40"/>
      <c r="E69" s="102"/>
      <c r="F69" s="35" t="e">
        <f>#REF!</f>
        <v>#REF!</v>
      </c>
      <c r="G69" s="117">
        <v>135677</v>
      </c>
    </row>
    <row r="70" spans="1:7" ht="12.75">
      <c r="A70" s="85" t="s">
        <v>47</v>
      </c>
      <c r="B70" s="40"/>
      <c r="C70" s="40"/>
      <c r="D70" s="40"/>
      <c r="E70" s="102"/>
      <c r="F70" s="35" t="e">
        <f>#REF!</f>
        <v>#REF!</v>
      </c>
      <c r="G70" s="117">
        <v>220908</v>
      </c>
    </row>
    <row r="71" spans="1:7" ht="12.75">
      <c r="A71" s="85" t="s">
        <v>152</v>
      </c>
      <c r="B71" s="40"/>
      <c r="C71" s="40"/>
      <c r="D71" s="40"/>
      <c r="E71" s="102"/>
      <c r="F71" s="35" t="e">
        <f>#REF!</f>
        <v>#REF!</v>
      </c>
      <c r="G71" s="117">
        <v>278003</v>
      </c>
    </row>
    <row r="72" spans="1:7" ht="12.75">
      <c r="A72" s="85"/>
      <c r="B72" s="40"/>
      <c r="C72" s="40"/>
      <c r="D72" s="40"/>
      <c r="E72" s="102"/>
      <c r="F72" s="35" t="e">
        <f>#REF!</f>
        <v>#REF!</v>
      </c>
      <c r="G72" s="117"/>
    </row>
    <row r="73" spans="1:10" ht="12.75">
      <c r="A73" s="85" t="s">
        <v>817</v>
      </c>
      <c r="B73" s="40"/>
      <c r="C73" s="40"/>
      <c r="D73" s="40"/>
      <c r="E73" s="102"/>
      <c r="F73" s="35" t="e">
        <f>#REF!</f>
        <v>#REF!</v>
      </c>
      <c r="G73" s="117">
        <v>455709</v>
      </c>
      <c r="J73" s="149" t="s">
        <v>595</v>
      </c>
    </row>
    <row r="74" spans="1:10" ht="12.75">
      <c r="A74" s="85" t="s">
        <v>982</v>
      </c>
      <c r="B74" s="40"/>
      <c r="C74" s="40"/>
      <c r="D74" s="40"/>
      <c r="E74" s="102"/>
      <c r="F74" s="35" t="e">
        <f>#REF!</f>
        <v>#REF!</v>
      </c>
      <c r="G74" s="117">
        <v>158466</v>
      </c>
      <c r="J74" s="149"/>
    </row>
    <row r="75" spans="1:7" ht="12.75">
      <c r="A75" s="85" t="s">
        <v>472</v>
      </c>
      <c r="B75" s="40"/>
      <c r="C75" s="40"/>
      <c r="D75" s="40"/>
      <c r="E75" s="102"/>
      <c r="F75" s="35" t="e">
        <f>#REF!</f>
        <v>#REF!</v>
      </c>
      <c r="G75" s="117">
        <v>590436</v>
      </c>
    </row>
    <row r="76" spans="1:7" ht="12.75">
      <c r="A76" s="85" t="s">
        <v>251</v>
      </c>
      <c r="B76" s="40"/>
      <c r="C76" s="40"/>
      <c r="D76" s="40"/>
      <c r="E76" s="102"/>
      <c r="F76" s="35" t="e">
        <f>#REF!</f>
        <v>#REF!</v>
      </c>
      <c r="G76" s="117">
        <v>432441</v>
      </c>
    </row>
    <row r="77" spans="1:7" ht="12.75">
      <c r="A77" s="85" t="s">
        <v>207</v>
      </c>
      <c r="B77" s="40"/>
      <c r="C77" s="40"/>
      <c r="D77" s="40"/>
      <c r="E77" s="102"/>
      <c r="F77" s="35" t="e">
        <f>#REF!</f>
        <v>#REF!</v>
      </c>
      <c r="G77" s="117">
        <v>625097</v>
      </c>
    </row>
    <row r="78" spans="1:7" ht="12.75">
      <c r="A78" s="85" t="s">
        <v>252</v>
      </c>
      <c r="B78" s="40"/>
      <c r="C78" s="40"/>
      <c r="D78" s="40"/>
      <c r="E78" s="102"/>
      <c r="F78" s="35" t="e">
        <f>#REF!</f>
        <v>#REF!</v>
      </c>
      <c r="G78" s="117">
        <v>37576</v>
      </c>
    </row>
    <row r="79" spans="1:7" ht="12.75">
      <c r="A79" s="85" t="s">
        <v>208</v>
      </c>
      <c r="B79" s="40"/>
      <c r="C79" s="40"/>
      <c r="D79" s="40"/>
      <c r="E79" s="102"/>
      <c r="F79" s="35" t="e">
        <f>#REF!</f>
        <v>#REF!</v>
      </c>
      <c r="G79" s="117">
        <v>808855</v>
      </c>
    </row>
    <row r="80" spans="1:7" ht="12.75">
      <c r="A80" s="85" t="s">
        <v>253</v>
      </c>
      <c r="B80" s="40"/>
      <c r="C80" s="40"/>
      <c r="D80" s="40"/>
      <c r="E80" s="102"/>
      <c r="F80" s="35" t="e">
        <f>#REF!</f>
        <v>#REF!</v>
      </c>
      <c r="G80" s="117">
        <v>0</v>
      </c>
    </row>
    <row r="81" spans="1:7" ht="12.75">
      <c r="A81" s="85" t="s">
        <v>580</v>
      </c>
      <c r="B81" s="40"/>
      <c r="C81" s="40"/>
      <c r="D81" s="40"/>
      <c r="E81" s="102"/>
      <c r="F81" s="35" t="e">
        <f>#REF!</f>
        <v>#REF!</v>
      </c>
      <c r="G81" s="117">
        <v>1122473</v>
      </c>
    </row>
    <row r="82" spans="1:7" ht="12.75">
      <c r="A82" s="85" t="s">
        <v>254</v>
      </c>
      <c r="B82" s="40"/>
      <c r="C82" s="40"/>
      <c r="D82" s="40"/>
      <c r="E82" s="102"/>
      <c r="F82" s="35" t="e">
        <f>#REF!</f>
        <v>#REF!</v>
      </c>
      <c r="G82" s="117">
        <v>21770</v>
      </c>
    </row>
    <row r="83" spans="1:7" ht="12.75">
      <c r="A83" s="85" t="s">
        <v>614</v>
      </c>
      <c r="B83" s="40"/>
      <c r="C83" s="40"/>
      <c r="D83" s="40"/>
      <c r="E83" s="102"/>
      <c r="F83" s="35" t="e">
        <f>#REF!</f>
        <v>#REF!</v>
      </c>
      <c r="G83" s="117">
        <v>2808584.9</v>
      </c>
    </row>
    <row r="84" spans="1:7" ht="12.75">
      <c r="A84" s="85" t="s">
        <v>255</v>
      </c>
      <c r="B84" s="40"/>
      <c r="C84" s="40"/>
      <c r="D84" s="40"/>
      <c r="E84" s="102"/>
      <c r="F84" s="35" t="e">
        <f>#REF!</f>
        <v>#REF!</v>
      </c>
      <c r="G84" s="117">
        <v>250267</v>
      </c>
    </row>
    <row r="85" spans="1:7" ht="12.75">
      <c r="A85" s="85" t="s">
        <v>310</v>
      </c>
      <c r="B85" s="40"/>
      <c r="C85" s="40"/>
      <c r="D85" s="40"/>
      <c r="E85" s="102"/>
      <c r="F85" s="35" t="e">
        <f>#REF!</f>
        <v>#REF!</v>
      </c>
      <c r="G85" s="117">
        <v>10471</v>
      </c>
    </row>
    <row r="86" spans="1:7" ht="12.75">
      <c r="A86" s="85" t="s">
        <v>379</v>
      </c>
      <c r="B86" s="40"/>
      <c r="C86" s="40"/>
      <c r="D86" s="40"/>
      <c r="E86" s="102"/>
      <c r="F86" s="35" t="e">
        <f>#REF!</f>
        <v>#REF!</v>
      </c>
      <c r="G86" s="117">
        <v>2838637</v>
      </c>
    </row>
    <row r="87" spans="1:7" ht="12.75">
      <c r="A87" s="85" t="s">
        <v>256</v>
      </c>
      <c r="B87" s="40"/>
      <c r="C87" s="40"/>
      <c r="D87" s="40"/>
      <c r="E87" s="102"/>
      <c r="F87" s="35" t="e">
        <f>#REF!</f>
        <v>#REF!</v>
      </c>
      <c r="G87" s="117">
        <v>59040</v>
      </c>
    </row>
    <row r="88" spans="1:7" ht="12.75">
      <c r="A88" s="85" t="s">
        <v>1033</v>
      </c>
      <c r="B88" s="40"/>
      <c r="C88" s="40"/>
      <c r="D88" s="40"/>
      <c r="E88" s="102"/>
      <c r="F88" s="35" t="e">
        <f>#REF!</f>
        <v>#REF!</v>
      </c>
      <c r="G88" s="117">
        <v>1197930</v>
      </c>
    </row>
    <row r="89" spans="1:7" ht="12.75">
      <c r="A89" s="85" t="s">
        <v>257</v>
      </c>
      <c r="B89" s="40"/>
      <c r="C89" s="40"/>
      <c r="D89" s="40"/>
      <c r="E89" s="102"/>
      <c r="F89" s="35" t="e">
        <f>#REF!</f>
        <v>#REF!</v>
      </c>
      <c r="G89" s="117">
        <v>231</v>
      </c>
    </row>
    <row r="90" spans="1:7" ht="12.75">
      <c r="A90" s="85" t="s">
        <v>463</v>
      </c>
      <c r="B90" s="40"/>
      <c r="C90" s="40"/>
      <c r="D90" s="40"/>
      <c r="E90" s="102"/>
      <c r="F90" s="35" t="e">
        <f>#REF!</f>
        <v>#REF!</v>
      </c>
      <c r="G90" s="117">
        <v>1184179.58</v>
      </c>
    </row>
    <row r="91" spans="1:7" ht="12.75">
      <c r="A91" s="85" t="s">
        <v>258</v>
      </c>
      <c r="B91" s="40"/>
      <c r="C91" s="40"/>
      <c r="D91" s="40"/>
      <c r="E91" s="102"/>
      <c r="F91" s="35" t="e">
        <f>#REF!</f>
        <v>#REF!</v>
      </c>
      <c r="G91" s="117">
        <v>83265</v>
      </c>
    </row>
    <row r="92" spans="1:7" ht="12.75">
      <c r="A92" s="85" t="s">
        <v>336</v>
      </c>
      <c r="B92" s="40"/>
      <c r="C92" s="40"/>
      <c r="D92" s="40"/>
      <c r="E92" s="102"/>
      <c r="F92" s="35" t="e">
        <f>#REF!</f>
        <v>#REF!</v>
      </c>
      <c r="G92" s="117">
        <v>1770102</v>
      </c>
    </row>
    <row r="93" spans="1:7" ht="12.75">
      <c r="A93" s="85" t="s">
        <v>401</v>
      </c>
      <c r="B93" s="40"/>
      <c r="C93" s="40"/>
      <c r="D93" s="40"/>
      <c r="E93" s="102"/>
      <c r="F93" s="35" t="e">
        <f>#REF!+6282</f>
        <v>#REF!</v>
      </c>
      <c r="G93" s="117">
        <v>82003</v>
      </c>
    </row>
    <row r="94" spans="1:7" ht="12.75">
      <c r="A94" s="138" t="s">
        <v>172</v>
      </c>
      <c r="B94" s="40"/>
      <c r="C94" s="40"/>
      <c r="D94" s="40"/>
      <c r="E94" s="102"/>
      <c r="F94" s="35">
        <v>0</v>
      </c>
      <c r="G94" s="117"/>
    </row>
    <row r="95" spans="1:7" ht="12.75">
      <c r="A95" s="85" t="s">
        <v>337</v>
      </c>
      <c r="B95" s="40"/>
      <c r="C95" s="40"/>
      <c r="D95" s="40"/>
      <c r="E95" s="102"/>
      <c r="F95" s="35" t="e">
        <f>#REF!</f>
        <v>#REF!</v>
      </c>
      <c r="G95" s="117">
        <v>2242177</v>
      </c>
    </row>
    <row r="96" spans="1:7" ht="12.75">
      <c r="A96" s="85" t="s">
        <v>286</v>
      </c>
      <c r="B96" s="40"/>
      <c r="C96" s="40"/>
      <c r="D96" s="40"/>
      <c r="E96" s="102"/>
      <c r="F96" s="35" t="e">
        <f>#REF!</f>
        <v>#REF!</v>
      </c>
      <c r="G96" s="117">
        <v>6384</v>
      </c>
    </row>
    <row r="97" spans="1:7" ht="12.75">
      <c r="A97" s="85" t="s">
        <v>138</v>
      </c>
      <c r="B97" s="40"/>
      <c r="C97" s="40"/>
      <c r="D97" s="40"/>
      <c r="E97" s="102"/>
      <c r="F97" s="35" t="e">
        <f>#REF!</f>
        <v>#REF!</v>
      </c>
      <c r="G97" s="117">
        <v>490171</v>
      </c>
    </row>
    <row r="98" spans="1:7" ht="12.75">
      <c r="A98" s="85" t="s">
        <v>287</v>
      </c>
      <c r="B98" s="40"/>
      <c r="C98" s="40"/>
      <c r="D98" s="40"/>
      <c r="E98" s="102"/>
      <c r="F98" s="35" t="e">
        <f>#REF!</f>
        <v>#REF!</v>
      </c>
      <c r="G98" s="117">
        <v>208893</v>
      </c>
    </row>
    <row r="99" spans="1:7" ht="12.75">
      <c r="A99" s="85" t="s">
        <v>815</v>
      </c>
      <c r="B99" s="40"/>
      <c r="C99" s="40"/>
      <c r="D99" s="40"/>
      <c r="E99" s="102"/>
      <c r="F99" s="35" t="e">
        <f>#REF!</f>
        <v>#REF!</v>
      </c>
      <c r="G99" s="117">
        <v>296940</v>
      </c>
    </row>
    <row r="100" spans="1:7" ht="12.75">
      <c r="A100" s="85" t="s">
        <v>928</v>
      </c>
      <c r="B100" s="40"/>
      <c r="C100" s="40"/>
      <c r="D100" s="40"/>
      <c r="E100" s="102"/>
      <c r="F100" s="35" t="e">
        <f>#REF!</f>
        <v>#REF!</v>
      </c>
      <c r="G100" s="117">
        <v>0</v>
      </c>
    </row>
    <row r="101" spans="1:7" ht="12.75">
      <c r="A101" s="85" t="s">
        <v>407</v>
      </c>
      <c r="B101" s="40"/>
      <c r="C101" s="40"/>
      <c r="D101" s="40"/>
      <c r="E101" s="102"/>
      <c r="F101" s="35" t="e">
        <f>#REF!</f>
        <v>#REF!</v>
      </c>
      <c r="G101" s="117">
        <v>471232</v>
      </c>
    </row>
    <row r="102" spans="1:7" ht="12.75">
      <c r="A102" s="85" t="s">
        <v>1049</v>
      </c>
      <c r="B102" s="40"/>
      <c r="C102" s="40"/>
      <c r="D102" s="40"/>
      <c r="E102" s="102"/>
      <c r="F102" s="35" t="e">
        <f>#REF!</f>
        <v>#REF!</v>
      </c>
      <c r="G102" s="117">
        <v>299435</v>
      </c>
    </row>
    <row r="103" spans="1:7" ht="12.75">
      <c r="A103" s="85" t="s">
        <v>404</v>
      </c>
      <c r="B103" s="40"/>
      <c r="C103" s="40"/>
      <c r="D103" s="40"/>
      <c r="E103" s="102"/>
      <c r="F103" s="35" t="e">
        <f>#REF!</f>
        <v>#REF!</v>
      </c>
      <c r="G103" s="117">
        <v>1488728</v>
      </c>
    </row>
    <row r="104" spans="1:7" ht="12.75">
      <c r="A104" s="85" t="s">
        <v>1050</v>
      </c>
      <c r="B104" s="40"/>
      <c r="C104" s="40"/>
      <c r="D104" s="40"/>
      <c r="E104" s="102"/>
      <c r="F104" s="35" t="e">
        <f>#REF!</f>
        <v>#REF!</v>
      </c>
      <c r="G104" s="117">
        <v>191074</v>
      </c>
    </row>
    <row r="105" spans="1:7" ht="12.75">
      <c r="A105" s="85" t="s">
        <v>405</v>
      </c>
      <c r="B105" s="40"/>
      <c r="C105" s="40"/>
      <c r="D105" s="40"/>
      <c r="E105" s="102"/>
      <c r="F105" s="35" t="e">
        <f>#REF!</f>
        <v>#REF!</v>
      </c>
      <c r="G105" s="117">
        <v>4123024.4</v>
      </c>
    </row>
    <row r="106" spans="1:7" ht="12.75">
      <c r="A106" s="85" t="s">
        <v>1051</v>
      </c>
      <c r="B106" s="40"/>
      <c r="C106" s="40"/>
      <c r="D106" s="40"/>
      <c r="E106" s="102"/>
      <c r="F106" s="35" t="e">
        <f>#REF!</f>
        <v>#REF!</v>
      </c>
      <c r="G106" s="117">
        <v>324574</v>
      </c>
    </row>
    <row r="107" spans="1:7" ht="12.75">
      <c r="A107" s="85" t="s">
        <v>597</v>
      </c>
      <c r="B107" s="40"/>
      <c r="C107" s="40"/>
      <c r="D107" s="40"/>
      <c r="E107" s="102"/>
      <c r="F107" s="35" t="e">
        <f>#REF!</f>
        <v>#REF!</v>
      </c>
      <c r="G107" s="117">
        <v>790105</v>
      </c>
    </row>
    <row r="108" spans="1:7" ht="12.75">
      <c r="A108" s="85" t="s">
        <v>827</v>
      </c>
      <c r="B108" s="40"/>
      <c r="C108" s="40"/>
      <c r="D108" s="40"/>
      <c r="E108" s="102"/>
      <c r="F108" s="35" t="e">
        <f>#REF!</f>
        <v>#REF!</v>
      </c>
      <c r="G108" s="117">
        <v>12901</v>
      </c>
    </row>
    <row r="109" spans="1:7" ht="12.75">
      <c r="A109" s="85" t="s">
        <v>637</v>
      </c>
      <c r="B109" s="40"/>
      <c r="C109" s="40"/>
      <c r="D109" s="40"/>
      <c r="E109" s="102"/>
      <c r="F109" s="35" t="e">
        <f>#REF!</f>
        <v>#REF!</v>
      </c>
      <c r="G109" s="117">
        <v>4033175</v>
      </c>
    </row>
    <row r="110" spans="1:7" ht="12.75">
      <c r="A110" s="142"/>
      <c r="B110" s="40"/>
      <c r="C110" s="40"/>
      <c r="D110" s="40"/>
      <c r="E110" s="102"/>
      <c r="F110" s="35"/>
      <c r="G110" s="35"/>
    </row>
    <row r="111" spans="1:7" ht="12.75">
      <c r="A111" s="40"/>
      <c r="B111" s="103" t="s">
        <v>268</v>
      </c>
      <c r="C111" s="40"/>
      <c r="D111" s="40"/>
      <c r="E111" s="102"/>
      <c r="F111" s="131" t="e">
        <f>SUM(F55:F109)</f>
        <v>#REF!</v>
      </c>
      <c r="G111" s="131">
        <f>SUM(G55:G109)</f>
        <v>325019221.87999994</v>
      </c>
    </row>
    <row r="112" spans="1:7" ht="12.75">
      <c r="A112" s="40"/>
      <c r="B112" s="40"/>
      <c r="C112" s="40"/>
      <c r="D112" s="40"/>
      <c r="E112" s="102"/>
      <c r="F112" s="35"/>
      <c r="G112" s="35"/>
    </row>
    <row r="113" spans="1:7" ht="12.75">
      <c r="A113" s="40"/>
      <c r="B113" s="40"/>
      <c r="C113" s="40"/>
      <c r="D113" s="40"/>
      <c r="E113" s="102"/>
      <c r="F113" s="35"/>
      <c r="G113" s="35"/>
    </row>
    <row r="114" spans="1:7" ht="12.75">
      <c r="A114" s="136">
        <v>26</v>
      </c>
      <c r="B114" s="40"/>
      <c r="C114" s="104" t="s">
        <v>433</v>
      </c>
      <c r="D114" s="104"/>
      <c r="E114" s="102"/>
      <c r="F114" s="35"/>
      <c r="G114" s="35"/>
    </row>
    <row r="115" spans="1:7" ht="12.75">
      <c r="A115" s="136"/>
      <c r="B115" s="40"/>
      <c r="C115" s="104"/>
      <c r="D115" s="104"/>
      <c r="E115" s="102"/>
      <c r="F115" s="35"/>
      <c r="G115" s="35"/>
    </row>
    <row r="116" spans="1:7" ht="12.75">
      <c r="A116" s="85" t="s">
        <v>685</v>
      </c>
      <c r="B116" s="40"/>
      <c r="C116" s="40"/>
      <c r="D116" s="40"/>
      <c r="E116" s="102"/>
      <c r="F116" s="35" t="e">
        <f>#REF!</f>
        <v>#REF!</v>
      </c>
      <c r="G116" s="117">
        <v>23604</v>
      </c>
    </row>
    <row r="117" spans="1:7" ht="12.75">
      <c r="A117" s="129" t="e">
        <f>#REF!</f>
        <v>#REF!</v>
      </c>
      <c r="B117" s="40"/>
      <c r="C117" s="40"/>
      <c r="D117" s="40"/>
      <c r="E117" s="102"/>
      <c r="F117" s="35" t="e">
        <f>#REF!</f>
        <v>#REF!</v>
      </c>
      <c r="G117" s="117">
        <v>31403</v>
      </c>
    </row>
    <row r="118" spans="1:7" ht="12.75">
      <c r="A118" s="85" t="s">
        <v>587</v>
      </c>
      <c r="B118" s="40"/>
      <c r="C118" s="40"/>
      <c r="D118" s="40"/>
      <c r="E118" s="102"/>
      <c r="F118" s="35" t="e">
        <f>#REF!</f>
        <v>#REF!</v>
      </c>
      <c r="G118" s="117">
        <v>489416</v>
      </c>
    </row>
    <row r="119" spans="1:7" ht="12.75">
      <c r="A119" s="85" t="s">
        <v>1052</v>
      </c>
      <c r="B119" s="40"/>
      <c r="C119" s="40"/>
      <c r="D119" s="40"/>
      <c r="E119" s="102"/>
      <c r="F119" s="35" t="e">
        <f>#REF!</f>
        <v>#REF!</v>
      </c>
      <c r="G119" s="117">
        <v>0</v>
      </c>
    </row>
    <row r="120" spans="1:7" ht="12.75">
      <c r="A120" s="85" t="s">
        <v>263</v>
      </c>
      <c r="B120" s="40"/>
      <c r="C120" s="40"/>
      <c r="D120" s="40"/>
      <c r="E120" s="102"/>
      <c r="F120" s="35" t="e">
        <f>#REF!</f>
        <v>#REF!</v>
      </c>
      <c r="G120" s="117">
        <v>537731</v>
      </c>
    </row>
    <row r="121" spans="1:7" ht="12.75">
      <c r="A121" s="129" t="e">
        <f>#REF!</f>
        <v>#REF!</v>
      </c>
      <c r="B121" s="40"/>
      <c r="C121" s="40"/>
      <c r="D121" s="40"/>
      <c r="E121" s="102"/>
      <c r="F121" s="35" t="e">
        <f>#REF!</f>
        <v>#REF!</v>
      </c>
      <c r="G121" s="117">
        <v>40028</v>
      </c>
    </row>
    <row r="122" spans="1:7" ht="12.75">
      <c r="A122" s="85" t="s">
        <v>264</v>
      </c>
      <c r="B122" s="40"/>
      <c r="C122" s="40"/>
      <c r="D122" s="40"/>
      <c r="E122" s="102"/>
      <c r="F122" s="35" t="e">
        <f>#REF!</f>
        <v>#REF!</v>
      </c>
      <c r="G122" s="117">
        <v>548178</v>
      </c>
    </row>
    <row r="123" spans="1:7" ht="12.75">
      <c r="A123" s="85" t="s">
        <v>307</v>
      </c>
      <c r="B123" s="40"/>
      <c r="C123" s="40"/>
      <c r="D123" s="40"/>
      <c r="E123" s="102"/>
      <c r="F123" s="35" t="e">
        <f>#REF!</f>
        <v>#REF!</v>
      </c>
      <c r="G123" s="117">
        <v>0</v>
      </c>
    </row>
    <row r="124" spans="1:7" ht="12.75">
      <c r="A124" s="85" t="s">
        <v>265</v>
      </c>
      <c r="B124" s="40"/>
      <c r="C124" s="40"/>
      <c r="D124" s="40"/>
      <c r="E124" s="102"/>
      <c r="F124" s="35" t="e">
        <f>#REF!</f>
        <v>#REF!</v>
      </c>
      <c r="G124" s="117">
        <v>292482</v>
      </c>
    </row>
    <row r="125" spans="1:7" ht="12.75">
      <c r="A125" s="85" t="s">
        <v>308</v>
      </c>
      <c r="B125" s="40"/>
      <c r="C125" s="40"/>
      <c r="D125" s="40"/>
      <c r="E125" s="102"/>
      <c r="F125" s="35" t="e">
        <f>#REF!</f>
        <v>#REF!</v>
      </c>
      <c r="G125" s="117">
        <v>0</v>
      </c>
    </row>
    <row r="126" spans="1:7" ht="12.75">
      <c r="A126" s="85" t="s">
        <v>266</v>
      </c>
      <c r="B126" s="40"/>
      <c r="C126" s="40"/>
      <c r="D126" s="40"/>
      <c r="E126" s="102"/>
      <c r="F126" s="35" t="e">
        <f>#REF!</f>
        <v>#REF!</v>
      </c>
      <c r="G126" s="117">
        <v>106350</v>
      </c>
    </row>
    <row r="127" spans="1:7" ht="12.75">
      <c r="A127" s="129" t="e">
        <f>#REF!</f>
        <v>#REF!</v>
      </c>
      <c r="B127" s="40"/>
      <c r="C127" s="40"/>
      <c r="D127" s="40"/>
      <c r="E127" s="102"/>
      <c r="F127" s="35" t="e">
        <f>#REF!</f>
        <v>#REF!</v>
      </c>
      <c r="G127" s="117">
        <v>1367</v>
      </c>
    </row>
    <row r="128" spans="1:7" ht="12.75">
      <c r="A128" s="85" t="s">
        <v>267</v>
      </c>
      <c r="B128" s="40"/>
      <c r="C128" s="40"/>
      <c r="D128" s="40"/>
      <c r="E128" s="102"/>
      <c r="F128" s="35" t="e">
        <f>#REF!</f>
        <v>#REF!</v>
      </c>
      <c r="G128" s="117">
        <v>125984</v>
      </c>
    </row>
    <row r="129" spans="1:7" ht="12.75">
      <c r="A129" s="138" t="s">
        <v>8</v>
      </c>
      <c r="B129" s="40"/>
      <c r="C129" s="40"/>
      <c r="D129" s="40"/>
      <c r="E129" s="102"/>
      <c r="F129" s="35" t="e">
        <f>#REF!</f>
        <v>#REF!</v>
      </c>
      <c r="G129" s="117"/>
    </row>
    <row r="130" spans="1:7" ht="12.75">
      <c r="A130" s="85" t="s">
        <v>937</v>
      </c>
      <c r="B130" s="40"/>
      <c r="C130" s="40"/>
      <c r="D130" s="40"/>
      <c r="E130" s="102"/>
      <c r="F130" s="35" t="e">
        <f>#REF!</f>
        <v>#REF!</v>
      </c>
      <c r="G130" s="117">
        <v>800757</v>
      </c>
    </row>
    <row r="131" spans="1:7" ht="12.75">
      <c r="A131" s="85" t="s">
        <v>309</v>
      </c>
      <c r="B131" s="40"/>
      <c r="C131" s="40"/>
      <c r="D131" s="40"/>
      <c r="E131" s="102"/>
      <c r="F131" s="35" t="e">
        <f>#REF!</f>
        <v>#REF!</v>
      </c>
      <c r="G131" s="117">
        <v>31390</v>
      </c>
    </row>
    <row r="132" spans="1:7" ht="12.75">
      <c r="A132" s="85"/>
      <c r="B132" s="40"/>
      <c r="C132" s="40"/>
      <c r="D132" s="40"/>
      <c r="E132" s="102"/>
      <c r="F132" s="35"/>
      <c r="G132" s="117"/>
    </row>
    <row r="133" spans="1:7" ht="12.75">
      <c r="A133" s="40"/>
      <c r="B133" s="103" t="s">
        <v>268</v>
      </c>
      <c r="C133" s="40"/>
      <c r="D133" s="40"/>
      <c r="E133" s="102"/>
      <c r="F133" s="131" t="e">
        <f>SUM(F116:F131)</f>
        <v>#REF!</v>
      </c>
      <c r="G133" s="131">
        <f>SUM(G116:G131)</f>
        <v>3028690</v>
      </c>
    </row>
    <row r="134" spans="1:8" ht="12.75">
      <c r="A134" s="40"/>
      <c r="B134" s="40"/>
      <c r="C134" s="40"/>
      <c r="D134" s="40"/>
      <c r="E134" s="102"/>
      <c r="F134" s="35"/>
      <c r="G134" s="35"/>
      <c r="H134" s="150" t="s">
        <v>595</v>
      </c>
    </row>
    <row r="135" spans="1:8" ht="12.75">
      <c r="A135" s="40"/>
      <c r="B135" s="40"/>
      <c r="C135" s="40"/>
      <c r="D135" s="40"/>
      <c r="E135" s="102"/>
      <c r="F135" s="35"/>
      <c r="G135" s="35"/>
      <c r="H135" s="146" t="s">
        <v>595</v>
      </c>
    </row>
    <row r="136" spans="1:7" ht="12.75">
      <c r="A136" s="40"/>
      <c r="B136" s="40"/>
      <c r="C136" s="40"/>
      <c r="D136" s="40"/>
      <c r="E136" s="102"/>
      <c r="F136" s="35"/>
      <c r="G136" s="35"/>
    </row>
    <row r="137" spans="1:7" ht="12.75">
      <c r="A137" s="136">
        <v>27</v>
      </c>
      <c r="B137" s="40"/>
      <c r="C137" s="104" t="s">
        <v>938</v>
      </c>
      <c r="D137" s="104"/>
      <c r="E137" s="102"/>
      <c r="F137" s="35"/>
      <c r="G137" s="35"/>
    </row>
    <row r="138" spans="1:7" ht="12.75">
      <c r="A138" s="136"/>
      <c r="B138" s="40"/>
      <c r="C138" s="104"/>
      <c r="D138" s="104"/>
      <c r="E138" s="102"/>
      <c r="F138" s="35"/>
      <c r="G138" s="35"/>
    </row>
    <row r="139" spans="1:7" ht="12.75">
      <c r="A139" s="85" t="s">
        <v>939</v>
      </c>
      <c r="B139" s="40"/>
      <c r="C139" s="40"/>
      <c r="D139" s="40"/>
      <c r="E139" s="102"/>
      <c r="F139" s="35" t="e">
        <f>#REF!</f>
        <v>#REF!</v>
      </c>
      <c r="G139" s="117">
        <v>1712849</v>
      </c>
    </row>
    <row r="140" spans="1:7" ht="12.75">
      <c r="A140" s="85" t="s">
        <v>233</v>
      </c>
      <c r="B140" s="40"/>
      <c r="C140" s="40"/>
      <c r="D140" s="40"/>
      <c r="E140" s="102"/>
      <c r="F140" s="35" t="e">
        <f>#REF!</f>
        <v>#REF!</v>
      </c>
      <c r="G140" s="117">
        <v>245550</v>
      </c>
    </row>
    <row r="141" spans="1:7" ht="12.75">
      <c r="A141" s="85" t="s">
        <v>1093</v>
      </c>
      <c r="B141" s="40"/>
      <c r="C141" s="40"/>
      <c r="D141" s="40"/>
      <c r="E141" s="102"/>
      <c r="F141" s="35" t="e">
        <f>#REF!</f>
        <v>#REF!</v>
      </c>
      <c r="G141" s="117">
        <v>44980</v>
      </c>
    </row>
    <row r="142" spans="1:7" ht="12.75">
      <c r="A142" s="85" t="s">
        <v>595</v>
      </c>
      <c r="B142" s="40"/>
      <c r="C142" s="40"/>
      <c r="D142" s="40"/>
      <c r="E142" s="102"/>
      <c r="F142" s="35"/>
      <c r="G142" s="117"/>
    </row>
    <row r="143" spans="1:7" ht="12.75">
      <c r="A143" s="40"/>
      <c r="B143" s="103" t="s">
        <v>268</v>
      </c>
      <c r="C143" s="40"/>
      <c r="D143" s="40"/>
      <c r="E143" s="102"/>
      <c r="F143" s="131" t="e">
        <f>SUM(F139:F141)</f>
        <v>#REF!</v>
      </c>
      <c r="G143" s="131">
        <f>SUM(G139:G141)</f>
        <v>2003379</v>
      </c>
    </row>
    <row r="144" spans="1:8" ht="12.75">
      <c r="A144" s="40"/>
      <c r="B144" s="40"/>
      <c r="C144" s="40"/>
      <c r="D144" s="40"/>
      <c r="E144" s="102" t="s">
        <v>298</v>
      </c>
      <c r="F144" s="35"/>
      <c r="G144" s="35"/>
      <c r="H144" s="150" t="s">
        <v>595</v>
      </c>
    </row>
    <row r="145" spans="1:7" ht="12.75">
      <c r="A145" s="40"/>
      <c r="B145" s="40"/>
      <c r="C145" s="40"/>
      <c r="D145" s="40"/>
      <c r="E145" s="102"/>
      <c r="F145" s="35"/>
      <c r="G145" s="35"/>
    </row>
    <row r="146" spans="1:7" ht="12.75">
      <c r="A146" s="40"/>
      <c r="B146" s="40"/>
      <c r="C146" s="40"/>
      <c r="D146" s="40"/>
      <c r="E146" s="102"/>
      <c r="F146" s="35"/>
      <c r="G146" s="35"/>
    </row>
    <row r="147" spans="1:7" ht="12.75">
      <c r="A147" s="136">
        <v>31</v>
      </c>
      <c r="B147" s="40"/>
      <c r="C147" s="104" t="s">
        <v>773</v>
      </c>
      <c r="D147" s="104"/>
      <c r="E147" s="102"/>
      <c r="F147" s="35"/>
      <c r="G147" s="35"/>
    </row>
    <row r="148" spans="1:7" ht="12.75">
      <c r="A148" s="136"/>
      <c r="B148" s="40"/>
      <c r="C148" s="104"/>
      <c r="D148" s="104"/>
      <c r="E148" s="102"/>
      <c r="F148" s="35"/>
      <c r="G148" s="35"/>
    </row>
    <row r="149" spans="1:7" ht="12.75">
      <c r="A149" s="85" t="s">
        <v>774</v>
      </c>
      <c r="B149" s="40"/>
      <c r="C149" s="40"/>
      <c r="D149" s="40"/>
      <c r="E149" s="102"/>
      <c r="F149" s="35" t="e">
        <f>#REF!</f>
        <v>#REF!</v>
      </c>
      <c r="G149" s="117">
        <v>0</v>
      </c>
    </row>
    <row r="150" spans="1:7" ht="12.75">
      <c r="A150" s="85" t="s">
        <v>775</v>
      </c>
      <c r="B150" s="40"/>
      <c r="C150" s="40"/>
      <c r="D150" s="40"/>
      <c r="E150" s="102"/>
      <c r="F150" s="35" t="e">
        <f>#REF!</f>
        <v>#REF!</v>
      </c>
      <c r="G150" s="117">
        <v>833100</v>
      </c>
    </row>
    <row r="151" spans="1:7" ht="12.75">
      <c r="A151" s="85" t="s">
        <v>776</v>
      </c>
      <c r="B151" s="40"/>
      <c r="C151" s="40"/>
      <c r="D151" s="40"/>
      <c r="E151" s="102"/>
      <c r="F151" s="35" t="e">
        <f>#REF!</f>
        <v>#REF!</v>
      </c>
      <c r="G151" s="117">
        <v>49000</v>
      </c>
    </row>
    <row r="152" spans="1:7" ht="12.75">
      <c r="A152" s="85" t="s">
        <v>380</v>
      </c>
      <c r="B152" s="40"/>
      <c r="C152" s="40"/>
      <c r="D152" s="40"/>
      <c r="E152" s="102"/>
      <c r="F152" s="35" t="e">
        <f>#REF!</f>
        <v>#REF!</v>
      </c>
      <c r="G152" s="117">
        <v>2827500</v>
      </c>
    </row>
    <row r="153" spans="1:7" ht="12.75">
      <c r="A153" s="85" t="s">
        <v>289</v>
      </c>
      <c r="B153" s="40"/>
      <c r="C153" s="40"/>
      <c r="D153" s="40"/>
      <c r="E153" s="102"/>
      <c r="F153" s="35" t="e">
        <f>#REF!</f>
        <v>#REF!</v>
      </c>
      <c r="G153" s="117">
        <v>0</v>
      </c>
    </row>
    <row r="154" spans="1:7" ht="12.75">
      <c r="A154" s="85" t="s">
        <v>290</v>
      </c>
      <c r="B154" s="40"/>
      <c r="C154" s="40"/>
      <c r="D154" s="40"/>
      <c r="E154" s="102"/>
      <c r="F154" s="35" t="e">
        <f>#REF!</f>
        <v>#REF!</v>
      </c>
      <c r="G154" s="117">
        <v>1212000</v>
      </c>
    </row>
    <row r="155" spans="1:7" ht="12.75">
      <c r="A155" s="85" t="s">
        <v>412</v>
      </c>
      <c r="B155" s="40"/>
      <c r="C155" s="40"/>
      <c r="D155" s="40"/>
      <c r="E155" s="102"/>
      <c r="F155" s="35" t="e">
        <f>#REF!</f>
        <v>#REF!</v>
      </c>
      <c r="G155" s="117">
        <v>0</v>
      </c>
    </row>
    <row r="156" spans="1:7" ht="12.75">
      <c r="A156" s="85"/>
      <c r="B156" s="40"/>
      <c r="C156" s="40"/>
      <c r="D156" s="40"/>
      <c r="E156" s="102"/>
      <c r="F156" s="35"/>
      <c r="G156" s="117"/>
    </row>
    <row r="157" spans="1:7" ht="12.75">
      <c r="A157" s="40"/>
      <c r="B157" s="103" t="s">
        <v>268</v>
      </c>
      <c r="C157" s="40"/>
      <c r="D157" s="40"/>
      <c r="E157" s="102"/>
      <c r="F157" s="131" t="e">
        <f>SUM(F149:F155)</f>
        <v>#REF!</v>
      </c>
      <c r="G157" s="131">
        <f>SUM(G149:G155)</f>
        <v>4921600</v>
      </c>
    </row>
    <row r="158" spans="1:7" ht="12.75">
      <c r="A158" s="40"/>
      <c r="B158" s="40"/>
      <c r="C158" s="40"/>
      <c r="D158" s="40"/>
      <c r="E158" s="102"/>
      <c r="F158" s="35"/>
      <c r="G158" s="35"/>
    </row>
    <row r="159" spans="1:7" ht="12.75">
      <c r="A159" s="40"/>
      <c r="B159" s="40"/>
      <c r="C159" s="40"/>
      <c r="D159" s="40"/>
      <c r="E159" s="102"/>
      <c r="F159" s="35"/>
      <c r="G159" s="35"/>
    </row>
    <row r="160" spans="1:7" ht="12.75">
      <c r="A160" s="40"/>
      <c r="B160" s="40"/>
      <c r="C160" s="40"/>
      <c r="D160" s="40"/>
      <c r="E160" s="102"/>
      <c r="F160" s="35"/>
      <c r="G160" s="35"/>
    </row>
    <row r="161" spans="1:7" ht="12.75">
      <c r="A161" s="136">
        <v>33</v>
      </c>
      <c r="B161" s="40"/>
      <c r="C161" s="104" t="s">
        <v>291</v>
      </c>
      <c r="D161" s="104"/>
      <c r="E161" s="102"/>
      <c r="F161" s="35"/>
      <c r="G161" s="35"/>
    </row>
    <row r="162" spans="1:7" ht="12.75">
      <c r="A162" s="136"/>
      <c r="B162" s="40"/>
      <c r="C162" s="104"/>
      <c r="D162" s="104"/>
      <c r="E162" s="102"/>
      <c r="F162" s="35"/>
      <c r="G162" s="35"/>
    </row>
    <row r="163" spans="1:7" ht="12.75">
      <c r="A163" s="85" t="s">
        <v>317</v>
      </c>
      <c r="B163" s="40"/>
      <c r="C163" s="40"/>
      <c r="D163" s="40"/>
      <c r="E163" s="102"/>
      <c r="F163" s="35" t="e">
        <f>#REF!</f>
        <v>#REF!</v>
      </c>
      <c r="G163" s="117">
        <v>159144919</v>
      </c>
    </row>
    <row r="164" spans="1:7" ht="12.75">
      <c r="A164" s="85" t="s">
        <v>311</v>
      </c>
      <c r="B164" s="40"/>
      <c r="C164" s="40"/>
      <c r="D164" s="40"/>
      <c r="E164" s="102"/>
      <c r="F164" s="35" t="e">
        <f>#REF!</f>
        <v>#REF!</v>
      </c>
      <c r="G164" s="117">
        <v>14423805</v>
      </c>
    </row>
    <row r="165" spans="1:7" ht="12.75">
      <c r="A165" s="85" t="s">
        <v>464</v>
      </c>
      <c r="B165" s="40"/>
      <c r="C165" s="40"/>
      <c r="D165" s="40"/>
      <c r="E165" s="102"/>
      <c r="F165" s="35" t="e">
        <f>#REF!</f>
        <v>#REF!</v>
      </c>
      <c r="G165" s="117">
        <v>44088627</v>
      </c>
    </row>
    <row r="166" spans="1:7" ht="12.75">
      <c r="A166" s="85" t="s">
        <v>312</v>
      </c>
      <c r="B166" s="40"/>
      <c r="C166" s="40"/>
      <c r="D166" s="40"/>
      <c r="E166" s="102"/>
      <c r="F166" s="35" t="e">
        <f>#REF!</f>
        <v>#REF!</v>
      </c>
      <c r="G166" s="117">
        <v>1262960</v>
      </c>
    </row>
    <row r="167" spans="1:7" ht="12.75">
      <c r="A167" s="85" t="s">
        <v>465</v>
      </c>
      <c r="B167" s="40"/>
      <c r="C167" s="40"/>
      <c r="D167" s="40"/>
      <c r="E167" s="102"/>
      <c r="F167" s="35" t="e">
        <f>#REF!</f>
        <v>#REF!</v>
      </c>
      <c r="G167" s="117">
        <v>25791638</v>
      </c>
    </row>
    <row r="168" spans="1:7" ht="12.75">
      <c r="A168" s="85" t="s">
        <v>313</v>
      </c>
      <c r="B168" s="40"/>
      <c r="C168" s="40"/>
      <c r="D168" s="40"/>
      <c r="E168" s="102"/>
      <c r="F168" s="35" t="e">
        <f>#REF!</f>
        <v>#REF!</v>
      </c>
      <c r="G168" s="117">
        <v>971620</v>
      </c>
    </row>
    <row r="169" spans="1:7" ht="12.75">
      <c r="A169" s="85" t="s">
        <v>114</v>
      </c>
      <c r="B169" s="40"/>
      <c r="C169" s="40"/>
      <c r="D169" s="40"/>
      <c r="E169" s="102"/>
      <c r="F169" s="35" t="e">
        <f>#REF!</f>
        <v>#REF!</v>
      </c>
      <c r="G169" s="117">
        <v>138000</v>
      </c>
    </row>
    <row r="170" spans="1:7" ht="12.75">
      <c r="A170" s="40"/>
      <c r="B170" s="40"/>
      <c r="C170" s="40"/>
      <c r="D170" s="40"/>
      <c r="E170" s="102"/>
      <c r="F170" s="35"/>
      <c r="G170" s="35"/>
    </row>
    <row r="171" spans="1:7" ht="12.75">
      <c r="A171" s="40"/>
      <c r="B171" s="103" t="s">
        <v>268</v>
      </c>
      <c r="C171" s="40"/>
      <c r="D171" s="40"/>
      <c r="E171" s="102"/>
      <c r="F171" s="131" t="e">
        <f>SUM(F161:F169)</f>
        <v>#REF!</v>
      </c>
      <c r="G171" s="131">
        <f>SUM(G161:G169)</f>
        <v>245821569</v>
      </c>
    </row>
    <row r="172" spans="1:7" ht="12.75">
      <c r="A172" s="40"/>
      <c r="B172" s="103"/>
      <c r="C172" s="40"/>
      <c r="D172" s="40"/>
      <c r="E172" s="102"/>
      <c r="F172" s="35"/>
      <c r="G172" s="131"/>
    </row>
    <row r="173" spans="1:7" ht="12.75">
      <c r="A173" s="40"/>
      <c r="B173" s="103"/>
      <c r="C173" s="40"/>
      <c r="D173" s="40"/>
      <c r="E173" s="102"/>
      <c r="F173" s="35"/>
      <c r="G173" s="131"/>
    </row>
    <row r="174" spans="1:12" ht="12.75">
      <c r="A174" s="136">
        <v>71</v>
      </c>
      <c r="B174" s="40"/>
      <c r="C174" s="104" t="s">
        <v>292</v>
      </c>
      <c r="D174" s="104"/>
      <c r="E174" s="102"/>
      <c r="F174" s="35"/>
      <c r="G174" s="35"/>
      <c r="L174" s="151"/>
    </row>
    <row r="175" spans="1:12" ht="12.75">
      <c r="A175" s="136"/>
      <c r="B175" s="40"/>
      <c r="C175" s="104"/>
      <c r="D175" s="104"/>
      <c r="E175" s="102"/>
      <c r="F175" s="35"/>
      <c r="G175" s="35"/>
      <c r="L175" s="151"/>
    </row>
    <row r="176" spans="1:12" ht="12.75">
      <c r="A176" s="85" t="s">
        <v>177</v>
      </c>
      <c r="B176" s="40"/>
      <c r="C176" s="40"/>
      <c r="D176" s="40"/>
      <c r="E176" s="102"/>
      <c r="F176" s="35" t="e">
        <f>#REF!</f>
        <v>#REF!</v>
      </c>
      <c r="G176" s="117">
        <v>2063293</v>
      </c>
      <c r="L176" s="151"/>
    </row>
    <row r="177" spans="1:12" ht="12.75">
      <c r="A177" s="85" t="s">
        <v>375</v>
      </c>
      <c r="B177" s="40"/>
      <c r="C177" s="40"/>
      <c r="D177" s="40"/>
      <c r="E177" s="102"/>
      <c r="F177" s="35" t="e">
        <f>#REF!</f>
        <v>#REF!</v>
      </c>
      <c r="G177" s="117">
        <v>771214</v>
      </c>
      <c r="L177" s="151"/>
    </row>
    <row r="178" spans="1:12" ht="12.75">
      <c r="A178" s="85" t="s">
        <v>376</v>
      </c>
      <c r="B178" s="40"/>
      <c r="C178" s="40"/>
      <c r="D178" s="40"/>
      <c r="E178" s="102"/>
      <c r="F178" s="35" t="e">
        <f>#REF!</f>
        <v>#REF!</v>
      </c>
      <c r="G178" s="117">
        <v>142290</v>
      </c>
      <c r="L178" s="151"/>
    </row>
    <row r="179" spans="1:12" ht="12.75">
      <c r="A179" s="85" t="s">
        <v>377</v>
      </c>
      <c r="B179" s="40"/>
      <c r="C179" s="40"/>
      <c r="D179" s="40"/>
      <c r="E179" s="102"/>
      <c r="F179" s="35" t="e">
        <f>#REF!</f>
        <v>#REF!</v>
      </c>
      <c r="G179" s="117">
        <v>7763</v>
      </c>
      <c r="L179" s="151"/>
    </row>
    <row r="180" spans="1:12" ht="12.75">
      <c r="A180" s="85" t="s">
        <v>445</v>
      </c>
      <c r="B180" s="40"/>
      <c r="C180" s="40"/>
      <c r="D180" s="40"/>
      <c r="E180" s="102"/>
      <c r="F180" s="35" t="e">
        <f>#REF!</f>
        <v>#REF!</v>
      </c>
      <c r="G180" s="117">
        <v>222521</v>
      </c>
      <c r="L180" s="151"/>
    </row>
    <row r="181" spans="1:12" ht="12.75">
      <c r="A181" s="85" t="s">
        <v>1059</v>
      </c>
      <c r="B181" s="40"/>
      <c r="C181" s="40"/>
      <c r="D181" s="40"/>
      <c r="E181" s="102"/>
      <c r="F181" s="35" t="e">
        <f>#REF!</f>
        <v>#REF!</v>
      </c>
      <c r="G181" s="117">
        <v>0</v>
      </c>
      <c r="L181" s="151"/>
    </row>
    <row r="182" spans="1:12" ht="12.75">
      <c r="A182" s="85" t="s">
        <v>446</v>
      </c>
      <c r="B182" s="40"/>
      <c r="C182" s="40"/>
      <c r="D182" s="40"/>
      <c r="E182" s="102"/>
      <c r="F182" s="35" t="e">
        <f>#REF!</f>
        <v>#REF!</v>
      </c>
      <c r="G182" s="117">
        <v>172902</v>
      </c>
      <c r="L182" s="151"/>
    </row>
    <row r="183" spans="1:12" ht="12.75">
      <c r="A183" s="85" t="s">
        <v>447</v>
      </c>
      <c r="B183" s="40"/>
      <c r="C183" s="40"/>
      <c r="D183" s="40"/>
      <c r="E183" s="102"/>
      <c r="F183" s="35" t="e">
        <f>#REF!</f>
        <v>#REF!</v>
      </c>
      <c r="G183" s="117">
        <v>0</v>
      </c>
      <c r="L183" s="151"/>
    </row>
    <row r="184" spans="1:12" ht="12.75">
      <c r="A184" s="40"/>
      <c r="B184" s="40"/>
      <c r="C184" s="40"/>
      <c r="D184" s="40"/>
      <c r="E184" s="102"/>
      <c r="F184" s="35"/>
      <c r="G184" s="35"/>
      <c r="L184" s="151"/>
    </row>
    <row r="185" spans="1:12" ht="12.75">
      <c r="A185" s="40"/>
      <c r="B185" s="103" t="s">
        <v>268</v>
      </c>
      <c r="C185" s="40"/>
      <c r="D185" s="40"/>
      <c r="E185" s="102"/>
      <c r="F185" s="131" t="e">
        <f>SUM(F176:F183)</f>
        <v>#REF!</v>
      </c>
      <c r="G185" s="131">
        <f>SUM(G176:G183)</f>
        <v>3379983</v>
      </c>
      <c r="L185" s="151"/>
    </row>
    <row r="186" spans="1:12" ht="12.75">
      <c r="A186" s="40"/>
      <c r="B186" s="103"/>
      <c r="C186" s="40"/>
      <c r="D186" s="40"/>
      <c r="E186" s="102"/>
      <c r="F186" s="35"/>
      <c r="G186" s="131"/>
      <c r="L186" s="151"/>
    </row>
    <row r="187" spans="1:12" ht="12.75">
      <c r="A187" s="40"/>
      <c r="B187" s="104" t="s">
        <v>595</v>
      </c>
      <c r="C187" s="40"/>
      <c r="D187" s="40"/>
      <c r="E187" s="102"/>
      <c r="F187" s="131" t="s">
        <v>595</v>
      </c>
      <c r="G187" s="131" t="s">
        <v>595</v>
      </c>
      <c r="L187" s="151"/>
    </row>
    <row r="188" spans="1:12" ht="12.75">
      <c r="A188" s="40"/>
      <c r="B188" s="103" t="s">
        <v>595</v>
      </c>
      <c r="C188" s="40"/>
      <c r="D188" s="40"/>
      <c r="E188" s="102"/>
      <c r="F188" s="131" t="s">
        <v>595</v>
      </c>
      <c r="G188" s="131" t="s">
        <v>595</v>
      </c>
      <c r="L188" s="151"/>
    </row>
    <row r="189" spans="1:7" ht="12.75">
      <c r="A189" s="40"/>
      <c r="B189" s="40"/>
      <c r="C189" s="40"/>
      <c r="D189" s="40"/>
      <c r="E189" s="40"/>
      <c r="F189" s="35"/>
      <c r="G189" s="35"/>
    </row>
    <row r="190" spans="1:7" ht="12.75">
      <c r="A190" s="33" t="s">
        <v>850</v>
      </c>
      <c r="B190" s="40"/>
      <c r="C190" s="40"/>
      <c r="D190" s="40"/>
      <c r="E190" s="40"/>
      <c r="F190" s="130" t="e">
        <f>SUM(F8:F188)/2</f>
        <v>#REF!</v>
      </c>
      <c r="G190" s="36">
        <f>SUM(G8:G188)/2</f>
        <v>695362973.88</v>
      </c>
    </row>
    <row r="191" spans="1:7" ht="12.75">
      <c r="A191" s="40"/>
      <c r="B191" s="40"/>
      <c r="C191" s="40" t="s">
        <v>595</v>
      </c>
      <c r="D191" s="40"/>
      <c r="E191" s="40"/>
      <c r="F191" s="40"/>
      <c r="G191" s="40"/>
    </row>
    <row r="192" spans="1:7" ht="12.75">
      <c r="A192" s="40"/>
      <c r="B192" s="40"/>
      <c r="C192" s="11" t="s">
        <v>854</v>
      </c>
      <c r="D192" s="104"/>
      <c r="E192" s="102"/>
      <c r="F192" s="40"/>
      <c r="G192" s="11" t="s">
        <v>595</v>
      </c>
    </row>
    <row r="193" spans="1:7" ht="12.75">
      <c r="A193" s="136"/>
      <c r="B193" s="40"/>
      <c r="C193" s="104"/>
      <c r="D193" s="104"/>
      <c r="E193" s="102"/>
      <c r="F193" s="40"/>
      <c r="G193" s="40"/>
    </row>
    <row r="194" spans="1:7" ht="12.75">
      <c r="A194" s="108" t="s">
        <v>595</v>
      </c>
      <c r="B194" s="11" t="s">
        <v>550</v>
      </c>
      <c r="C194" s="11"/>
      <c r="D194" s="11"/>
      <c r="E194" s="11"/>
      <c r="F194" s="106" t="s">
        <v>591</v>
      </c>
      <c r="G194" s="106" t="s">
        <v>592</v>
      </c>
    </row>
    <row r="195" spans="1:7" ht="12.75">
      <c r="A195" s="40"/>
      <c r="B195" s="11"/>
      <c r="C195" s="11"/>
      <c r="D195" s="11"/>
      <c r="E195" s="11"/>
      <c r="F195" s="106" t="s">
        <v>69</v>
      </c>
      <c r="G195" s="106" t="s">
        <v>563</v>
      </c>
    </row>
    <row r="196" spans="1:7" ht="12.75">
      <c r="A196" s="136"/>
      <c r="B196" s="40"/>
      <c r="C196" s="104"/>
      <c r="D196" s="104"/>
      <c r="E196" s="102"/>
      <c r="F196" s="40"/>
      <c r="G196" s="40"/>
    </row>
    <row r="197" spans="1:7" ht="12.75">
      <c r="A197" s="85" t="s">
        <v>328</v>
      </c>
      <c r="B197" s="40"/>
      <c r="C197" s="40"/>
      <c r="D197" s="40"/>
      <c r="E197" s="40"/>
      <c r="F197" s="35">
        <v>0</v>
      </c>
      <c r="G197" s="117">
        <v>0</v>
      </c>
    </row>
    <row r="198" spans="1:7" ht="12.75">
      <c r="A198" s="85" t="s">
        <v>921</v>
      </c>
      <c r="B198" s="40"/>
      <c r="C198" s="40"/>
      <c r="D198" s="40"/>
      <c r="E198" s="40"/>
      <c r="F198" s="35">
        <v>0</v>
      </c>
      <c r="G198" s="117">
        <v>0</v>
      </c>
    </row>
    <row r="199" spans="1:7" ht="12.75">
      <c r="A199" s="85" t="s">
        <v>551</v>
      </c>
      <c r="B199" s="40"/>
      <c r="C199" s="40"/>
      <c r="D199" s="40"/>
      <c r="E199" s="40"/>
      <c r="F199" s="35">
        <v>0</v>
      </c>
      <c r="G199" s="117">
        <v>0</v>
      </c>
    </row>
    <row r="200" spans="1:7" ht="12.75">
      <c r="A200" s="40"/>
      <c r="B200" s="40"/>
      <c r="C200" s="40"/>
      <c r="D200" s="40"/>
      <c r="E200" s="40"/>
      <c r="F200" s="35"/>
      <c r="G200" s="35"/>
    </row>
    <row r="201" spans="1:7" ht="12.75">
      <c r="A201" s="40"/>
      <c r="B201" s="103" t="s">
        <v>268</v>
      </c>
      <c r="C201" s="40"/>
      <c r="D201" s="103" t="s">
        <v>595</v>
      </c>
      <c r="E201" s="40"/>
      <c r="F201" s="152">
        <f>SUM(F197:F199)</f>
        <v>0</v>
      </c>
      <c r="G201" s="131">
        <f>SUM(G197:G199)</f>
        <v>0</v>
      </c>
    </row>
    <row r="202" spans="1:7" ht="12.75">
      <c r="A202" s="40"/>
      <c r="B202" s="40"/>
      <c r="C202" s="40"/>
      <c r="D202" s="40"/>
      <c r="E202" s="40"/>
      <c r="F202" s="40"/>
      <c r="G202" s="40"/>
    </row>
    <row r="203" spans="1:12" ht="12.75">
      <c r="A203" s="40"/>
      <c r="B203" s="40" t="s">
        <v>595</v>
      </c>
      <c r="C203" s="40" t="s">
        <v>595</v>
      </c>
      <c r="D203" s="40"/>
      <c r="E203" s="40"/>
      <c r="F203" s="40"/>
      <c r="G203" s="40"/>
      <c r="L203" s="151"/>
    </row>
    <row r="204" spans="1:12" ht="12.75">
      <c r="A204" s="40"/>
      <c r="B204" s="40"/>
      <c r="C204" s="11" t="s">
        <v>225</v>
      </c>
      <c r="D204" s="104"/>
      <c r="E204" s="102"/>
      <c r="F204" s="40"/>
      <c r="G204" s="106" t="s">
        <v>1290</v>
      </c>
      <c r="L204" s="151"/>
    </row>
    <row r="205" spans="1:12" ht="12.75">
      <c r="A205" s="136"/>
      <c r="B205" s="40"/>
      <c r="C205" s="104"/>
      <c r="D205" s="104"/>
      <c r="E205" s="102"/>
      <c r="F205" s="40"/>
      <c r="G205" s="40"/>
      <c r="L205" s="151"/>
    </row>
    <row r="206" spans="1:13" ht="12.75">
      <c r="A206" s="108" t="s">
        <v>595</v>
      </c>
      <c r="B206" s="11" t="s">
        <v>550</v>
      </c>
      <c r="C206" s="11"/>
      <c r="D206" s="11"/>
      <c r="E206" s="11"/>
      <c r="F206" s="106" t="s">
        <v>591</v>
      </c>
      <c r="G206" s="106" t="s">
        <v>592</v>
      </c>
      <c r="H206" s="153" t="s">
        <v>595</v>
      </c>
      <c r="L206" s="146" t="s">
        <v>595</v>
      </c>
      <c r="M206" s="146" t="s">
        <v>595</v>
      </c>
    </row>
    <row r="207" spans="1:7" ht="12.75">
      <c r="A207" s="40"/>
      <c r="B207" s="11"/>
      <c r="C207" s="11"/>
      <c r="D207" s="11"/>
      <c r="E207" s="11"/>
      <c r="F207" s="106" t="s">
        <v>69</v>
      </c>
      <c r="G207" s="106" t="s">
        <v>563</v>
      </c>
    </row>
    <row r="208" spans="1:12" ht="12.75">
      <c r="A208" s="136"/>
      <c r="B208" s="40"/>
      <c r="C208" s="104"/>
      <c r="D208" s="104"/>
      <c r="E208" s="102"/>
      <c r="F208" s="40"/>
      <c r="G208" s="40"/>
      <c r="L208" s="151"/>
    </row>
    <row r="209" spans="1:12" ht="12.75">
      <c r="A209" s="85" t="s">
        <v>1045</v>
      </c>
      <c r="B209" s="40"/>
      <c r="C209" s="40"/>
      <c r="D209" s="40"/>
      <c r="E209" s="40"/>
      <c r="F209" s="35" t="e">
        <f>#REF!</f>
        <v>#REF!</v>
      </c>
      <c r="G209" s="117">
        <v>14671087</v>
      </c>
      <c r="L209" s="151"/>
    </row>
    <row r="210" spans="1:12" ht="12.75">
      <c r="A210" s="85" t="s">
        <v>314</v>
      </c>
      <c r="B210" s="40"/>
      <c r="C210" s="40"/>
      <c r="D210" s="40"/>
      <c r="E210" s="40"/>
      <c r="F210" s="35" t="e">
        <f>#REF!</f>
        <v>#REF!</v>
      </c>
      <c r="G210" s="117">
        <v>2314</v>
      </c>
      <c r="L210" s="151"/>
    </row>
    <row r="211" spans="1:12" ht="12.75">
      <c r="A211" s="85" t="s">
        <v>1046</v>
      </c>
      <c r="B211" s="40"/>
      <c r="C211" s="40"/>
      <c r="D211" s="40"/>
      <c r="E211" s="40"/>
      <c r="F211" s="35" t="e">
        <f>#REF!</f>
        <v>#REF!</v>
      </c>
      <c r="G211" s="117">
        <v>508166</v>
      </c>
      <c r="L211" s="151"/>
    </row>
    <row r="212" spans="1:12" ht="12.75">
      <c r="A212" s="85" t="s">
        <v>315</v>
      </c>
      <c r="B212" s="40"/>
      <c r="C212" s="40"/>
      <c r="D212" s="40"/>
      <c r="E212" s="40"/>
      <c r="F212" s="35" t="e">
        <f>#REF!</f>
        <v>#REF!</v>
      </c>
      <c r="G212" s="117">
        <v>0</v>
      </c>
      <c r="L212" s="151"/>
    </row>
    <row r="213" spans="1:12" ht="12.75">
      <c r="A213" s="85" t="s">
        <v>522</v>
      </c>
      <c r="B213" s="40"/>
      <c r="C213" s="40"/>
      <c r="D213" s="40"/>
      <c r="E213" s="40"/>
      <c r="F213" s="35" t="e">
        <f>#REF!</f>
        <v>#REF!</v>
      </c>
      <c r="G213" s="117">
        <v>763170</v>
      </c>
      <c r="L213" s="151"/>
    </row>
    <row r="214" spans="1:12" ht="12.75">
      <c r="A214" s="85" t="s">
        <v>862</v>
      </c>
      <c r="B214" s="40"/>
      <c r="C214" s="40"/>
      <c r="D214" s="40"/>
      <c r="E214" s="40"/>
      <c r="F214" s="35" t="e">
        <f>#REF!</f>
        <v>#REF!</v>
      </c>
      <c r="G214" s="117">
        <v>0</v>
      </c>
      <c r="L214" s="151"/>
    </row>
    <row r="215" spans="1:12" ht="12.75">
      <c r="A215" s="85" t="s">
        <v>523</v>
      </c>
      <c r="B215" s="40"/>
      <c r="C215" s="40"/>
      <c r="D215" s="40"/>
      <c r="E215" s="40"/>
      <c r="F215" s="35" t="e">
        <f>#REF!</f>
        <v>#REF!</v>
      </c>
      <c r="G215" s="117">
        <v>32058512</v>
      </c>
      <c r="L215" s="151"/>
    </row>
    <row r="216" spans="1:12" ht="12.75">
      <c r="A216" s="85" t="s">
        <v>316</v>
      </c>
      <c r="B216" s="40"/>
      <c r="C216" s="40"/>
      <c r="D216" s="40"/>
      <c r="E216" s="40"/>
      <c r="F216" s="35" t="e">
        <f>#REF!</f>
        <v>#REF!</v>
      </c>
      <c r="G216" s="35">
        <v>1657510</v>
      </c>
      <c r="L216" s="151"/>
    </row>
    <row r="217" spans="1:12" ht="12.75">
      <c r="A217" s="85"/>
      <c r="B217" s="40"/>
      <c r="C217" s="40"/>
      <c r="D217" s="40"/>
      <c r="E217" s="40"/>
      <c r="F217" s="35"/>
      <c r="G217" s="35"/>
      <c r="L217" s="151"/>
    </row>
    <row r="218" spans="1:12" ht="12.75">
      <c r="A218" s="40"/>
      <c r="B218" s="103" t="s">
        <v>268</v>
      </c>
      <c r="C218" s="40"/>
      <c r="D218" s="103" t="s">
        <v>595</v>
      </c>
      <c r="E218" s="40"/>
      <c r="F218" s="152" t="e">
        <f>SUM(F209:F216)</f>
        <v>#REF!</v>
      </c>
      <c r="G218" s="131">
        <f>SUM(G209:G216)</f>
        <v>49660759</v>
      </c>
      <c r="L218" s="151"/>
    </row>
    <row r="219" spans="1:7" ht="12.75">
      <c r="A219" s="40"/>
      <c r="B219" s="40"/>
      <c r="C219" s="11" t="s">
        <v>595</v>
      </c>
      <c r="D219" s="40"/>
      <c r="E219" s="40"/>
      <c r="F219" s="40"/>
      <c r="G219" s="40"/>
    </row>
    <row r="220" spans="1:7" ht="12.75">
      <c r="A220" s="136" t="s">
        <v>595</v>
      </c>
      <c r="B220" s="40" t="s">
        <v>595</v>
      </c>
      <c r="C220" s="11" t="s">
        <v>855</v>
      </c>
      <c r="D220" s="113"/>
      <c r="E220" s="113"/>
      <c r="F220" s="40"/>
      <c r="G220" s="106" t="s">
        <v>1291</v>
      </c>
    </row>
    <row r="221" spans="1:12" ht="12.75">
      <c r="A221" s="40"/>
      <c r="B221" s="40"/>
      <c r="C221" s="11" t="s">
        <v>1125</v>
      </c>
      <c r="D221" s="113"/>
      <c r="E221" s="105"/>
      <c r="F221" s="40"/>
      <c r="G221" s="40"/>
      <c r="L221" s="151"/>
    </row>
    <row r="222" spans="1:12" ht="12.75">
      <c r="A222" s="40"/>
      <c r="B222" s="40"/>
      <c r="C222" s="33"/>
      <c r="D222" s="40"/>
      <c r="E222" s="102"/>
      <c r="F222" s="40"/>
      <c r="G222" s="40"/>
      <c r="L222" s="151"/>
    </row>
    <row r="223" spans="1:13" ht="12.75">
      <c r="A223" s="108" t="s">
        <v>595</v>
      </c>
      <c r="B223" s="11" t="s">
        <v>550</v>
      </c>
      <c r="C223" s="11"/>
      <c r="D223" s="11"/>
      <c r="E223" s="11"/>
      <c r="F223" s="106" t="s">
        <v>591</v>
      </c>
      <c r="G223" s="106" t="s">
        <v>592</v>
      </c>
      <c r="H223" s="153" t="s">
        <v>595</v>
      </c>
      <c r="L223" s="146" t="s">
        <v>595</v>
      </c>
      <c r="M223" s="146" t="s">
        <v>595</v>
      </c>
    </row>
    <row r="224" spans="1:7" ht="12.75">
      <c r="A224" s="40"/>
      <c r="B224" s="11"/>
      <c r="C224" s="11"/>
      <c r="D224" s="11"/>
      <c r="E224" s="11"/>
      <c r="F224" s="106" t="s">
        <v>69</v>
      </c>
      <c r="G224" s="106" t="s">
        <v>563</v>
      </c>
    </row>
    <row r="225" spans="1:12" ht="12.75">
      <c r="A225" s="40"/>
      <c r="B225" s="40"/>
      <c r="C225" s="40"/>
      <c r="D225" s="40"/>
      <c r="E225" s="102"/>
      <c r="F225" s="40"/>
      <c r="G225" s="40"/>
      <c r="L225" s="151"/>
    </row>
    <row r="226" spans="1:12" ht="12.75">
      <c r="A226" s="40"/>
      <c r="B226" s="40"/>
      <c r="C226" s="40"/>
      <c r="D226" s="40"/>
      <c r="E226" s="102"/>
      <c r="F226" s="40"/>
      <c r="G226" s="40"/>
      <c r="L226" s="151"/>
    </row>
    <row r="227" spans="1:12" ht="12.75">
      <c r="A227" s="40"/>
      <c r="B227" s="40"/>
      <c r="C227" s="40"/>
      <c r="D227" s="40"/>
      <c r="E227" s="102"/>
      <c r="F227" s="35"/>
      <c r="G227" s="35"/>
      <c r="L227" s="151"/>
    </row>
    <row r="228" spans="1:12" ht="12.75">
      <c r="A228" s="40"/>
      <c r="B228" s="34" t="s">
        <v>33</v>
      </c>
      <c r="C228" s="40"/>
      <c r="D228" s="40"/>
      <c r="E228" s="102"/>
      <c r="F228" s="35"/>
      <c r="G228" s="35"/>
      <c r="L228" s="151"/>
    </row>
    <row r="229" spans="1:12" ht="12.75">
      <c r="A229" s="40"/>
      <c r="B229" s="35"/>
      <c r="C229" s="40"/>
      <c r="D229" s="40"/>
      <c r="E229" s="102"/>
      <c r="F229" s="35"/>
      <c r="G229" s="35"/>
      <c r="L229" s="151"/>
    </row>
    <row r="230" spans="1:12" ht="12.75">
      <c r="A230" s="40"/>
      <c r="B230" s="154" t="s">
        <v>34</v>
      </c>
      <c r="C230" s="40"/>
      <c r="D230" s="40"/>
      <c r="E230" s="102"/>
      <c r="F230" s="35" t="e">
        <f>#REF!</f>
        <v>#REF!</v>
      </c>
      <c r="G230" s="35">
        <v>96225516.69</v>
      </c>
      <c r="L230" s="151"/>
    </row>
    <row r="231" spans="1:12" ht="12.75">
      <c r="A231" s="40"/>
      <c r="B231" s="35"/>
      <c r="C231" s="40"/>
      <c r="D231" s="40"/>
      <c r="E231" s="102"/>
      <c r="F231" s="35"/>
      <c r="G231" s="35"/>
      <c r="L231" s="151"/>
    </row>
    <row r="232" spans="1:12" ht="12.75">
      <c r="A232" s="40"/>
      <c r="B232" s="154" t="s">
        <v>391</v>
      </c>
      <c r="C232" s="40"/>
      <c r="D232" s="40"/>
      <c r="E232" s="102"/>
      <c r="F232" s="35" t="e">
        <f>#REF!</f>
        <v>#REF!</v>
      </c>
      <c r="G232" s="35">
        <v>245000</v>
      </c>
      <c r="L232" s="151"/>
    </row>
    <row r="233" spans="1:12" ht="12.75">
      <c r="A233" s="40"/>
      <c r="B233" s="154"/>
      <c r="C233" s="40"/>
      <c r="D233" s="40"/>
      <c r="E233" s="102"/>
      <c r="F233" s="35" t="e">
        <f>#REF!</f>
        <v>#REF!</v>
      </c>
      <c r="G233" s="35">
        <v>0</v>
      </c>
      <c r="L233" s="151"/>
    </row>
    <row r="234" spans="1:12" ht="12.75">
      <c r="A234" s="40"/>
      <c r="B234" s="154" t="s">
        <v>392</v>
      </c>
      <c r="C234" s="40"/>
      <c r="D234" s="40"/>
      <c r="E234" s="102"/>
      <c r="F234" s="35" t="e">
        <f>#REF!</f>
        <v>#REF!</v>
      </c>
      <c r="G234" s="35">
        <v>4600</v>
      </c>
      <c r="L234" s="151"/>
    </row>
    <row r="235" spans="1:12" ht="12.75">
      <c r="A235" s="40"/>
      <c r="B235" s="35"/>
      <c r="C235" s="40"/>
      <c r="D235" s="40"/>
      <c r="E235" s="102"/>
      <c r="F235" s="35" t="e">
        <f>#REF!</f>
        <v>#REF!</v>
      </c>
      <c r="G235" s="35">
        <v>0</v>
      </c>
      <c r="L235" s="151"/>
    </row>
    <row r="236" spans="1:12" ht="12.75">
      <c r="A236" s="40"/>
      <c r="B236" s="154" t="s">
        <v>431</v>
      </c>
      <c r="C236" s="40"/>
      <c r="D236" s="40"/>
      <c r="E236" s="102"/>
      <c r="F236" s="35" t="e">
        <f>#REF!</f>
        <v>#REF!</v>
      </c>
      <c r="G236" s="35">
        <v>186143587</v>
      </c>
      <c r="L236" s="151"/>
    </row>
    <row r="237" spans="1:12" ht="12.75">
      <c r="A237" s="40"/>
      <c r="B237" s="154"/>
      <c r="C237" s="40"/>
      <c r="D237" s="40"/>
      <c r="E237" s="102"/>
      <c r="F237" s="35" t="e">
        <f>#REF!</f>
        <v>#REF!</v>
      </c>
      <c r="G237" s="35">
        <v>0</v>
      </c>
      <c r="L237" s="151"/>
    </row>
    <row r="238" spans="1:12" ht="12.75">
      <c r="A238" s="40"/>
      <c r="B238" s="154" t="s">
        <v>575</v>
      </c>
      <c r="C238" s="40"/>
      <c r="D238" s="40"/>
      <c r="E238" s="102"/>
      <c r="F238" s="35" t="e">
        <f>#REF!</f>
        <v>#REF!</v>
      </c>
      <c r="G238" s="35">
        <v>2943796</v>
      </c>
      <c r="L238" s="151"/>
    </row>
    <row r="239" spans="1:12" ht="12.75">
      <c r="A239" s="40"/>
      <c r="B239" s="154"/>
      <c r="C239" s="40"/>
      <c r="D239" s="40"/>
      <c r="E239" s="102"/>
      <c r="F239" s="35" t="e">
        <f>#REF!</f>
        <v>#REF!</v>
      </c>
      <c r="G239" s="35">
        <v>0</v>
      </c>
      <c r="L239" s="151"/>
    </row>
    <row r="240" spans="1:12" ht="12.75">
      <c r="A240" s="40"/>
      <c r="B240" s="154" t="s">
        <v>24</v>
      </c>
      <c r="C240" s="40"/>
      <c r="D240" s="40"/>
      <c r="E240" s="102"/>
      <c r="F240" s="35" t="e">
        <f>#REF!</f>
        <v>#REF!</v>
      </c>
      <c r="G240" s="35">
        <v>278048000</v>
      </c>
      <c r="L240" s="151"/>
    </row>
    <row r="241" spans="1:12" ht="12.75">
      <c r="A241" s="40"/>
      <c r="B241" s="154" t="e">
        <f>#REF!</f>
        <v>#REF!</v>
      </c>
      <c r="C241" s="40"/>
      <c r="D241" s="40"/>
      <c r="E241" s="102"/>
      <c r="F241" s="35" t="e">
        <f>#REF!</f>
        <v>#REF!</v>
      </c>
      <c r="G241" s="35">
        <v>0</v>
      </c>
      <c r="L241" s="151"/>
    </row>
    <row r="242" spans="1:12" ht="12.75">
      <c r="A242" s="40"/>
      <c r="B242" s="154" t="s">
        <v>646</v>
      </c>
      <c r="C242" s="40"/>
      <c r="D242" s="40"/>
      <c r="E242" s="102"/>
      <c r="F242" s="35" t="e">
        <f>#REF!</f>
        <v>#REF!</v>
      </c>
      <c r="G242" s="35">
        <v>5189183</v>
      </c>
      <c r="L242" s="151"/>
    </row>
    <row r="243" spans="1:12" ht="12.75">
      <c r="A243" s="40"/>
      <c r="B243" s="154"/>
      <c r="C243" s="40"/>
      <c r="D243" s="40"/>
      <c r="E243" s="102"/>
      <c r="F243" s="35" t="e">
        <f>#REF!</f>
        <v>#REF!</v>
      </c>
      <c r="G243" s="35">
        <v>0</v>
      </c>
      <c r="L243" s="151"/>
    </row>
    <row r="244" spans="1:12" ht="12.75">
      <c r="A244" s="40"/>
      <c r="B244" s="154" t="s">
        <v>393</v>
      </c>
      <c r="C244" s="40"/>
      <c r="D244" s="40"/>
      <c r="E244" s="102"/>
      <c r="F244" s="35" t="e">
        <f>#REF!</f>
        <v>#REF!</v>
      </c>
      <c r="G244" s="35">
        <v>407358</v>
      </c>
      <c r="L244" s="151"/>
    </row>
    <row r="245" spans="1:12" ht="12.75">
      <c r="A245" s="40"/>
      <c r="B245" s="154" t="s">
        <v>22</v>
      </c>
      <c r="C245" s="40"/>
      <c r="D245" s="40"/>
      <c r="E245" s="102"/>
      <c r="F245" s="35" t="e">
        <f>#REF!</f>
        <v>#REF!</v>
      </c>
      <c r="G245" s="35">
        <v>152391</v>
      </c>
      <c r="L245" s="151"/>
    </row>
    <row r="246" spans="1:12" ht="12.75">
      <c r="A246" s="40"/>
      <c r="B246" s="154" t="s">
        <v>23</v>
      </c>
      <c r="C246" s="40"/>
      <c r="D246" s="40"/>
      <c r="E246" s="102"/>
      <c r="F246" s="35" t="e">
        <f>#REF!</f>
        <v>#REF!</v>
      </c>
      <c r="G246" s="35">
        <v>16599</v>
      </c>
      <c r="L246" s="151"/>
    </row>
    <row r="247" spans="1:12" ht="12.75">
      <c r="A247" s="40"/>
      <c r="B247" s="35"/>
      <c r="C247" s="40"/>
      <c r="D247" s="40"/>
      <c r="E247" s="102"/>
      <c r="F247" s="35" t="e">
        <f>#REF!</f>
        <v>#REF!</v>
      </c>
      <c r="G247" s="35">
        <v>0</v>
      </c>
      <c r="L247" s="151"/>
    </row>
    <row r="248" spans="1:12" ht="12.75">
      <c r="A248" s="40"/>
      <c r="B248" s="154" t="s">
        <v>394</v>
      </c>
      <c r="C248" s="40"/>
      <c r="D248" s="40"/>
      <c r="E248" s="102"/>
      <c r="F248" s="35" t="e">
        <f>#REF!</f>
        <v>#REF!</v>
      </c>
      <c r="G248" s="35">
        <v>1883253</v>
      </c>
      <c r="L248" s="151"/>
    </row>
    <row r="249" spans="1:12" ht="12.75">
      <c r="A249" s="40"/>
      <c r="B249" s="154"/>
      <c r="C249" s="40"/>
      <c r="D249" s="40"/>
      <c r="E249" s="102"/>
      <c r="F249" s="35" t="e">
        <f>#REF!</f>
        <v>#REF!</v>
      </c>
      <c r="G249" s="35">
        <v>0</v>
      </c>
      <c r="L249" s="151"/>
    </row>
    <row r="250" spans="1:12" ht="12.75">
      <c r="A250" s="40"/>
      <c r="B250" s="154" t="s">
        <v>598</v>
      </c>
      <c r="C250" s="40"/>
      <c r="D250" s="40"/>
      <c r="E250" s="102"/>
      <c r="F250" s="35" t="e">
        <f>#REF!</f>
        <v>#REF!</v>
      </c>
      <c r="G250" s="35">
        <v>655127.5</v>
      </c>
      <c r="L250" s="151"/>
    </row>
    <row r="251" spans="1:12" ht="12.75">
      <c r="A251" s="40"/>
      <c r="B251" s="154"/>
      <c r="C251" s="40"/>
      <c r="D251" s="40"/>
      <c r="E251" s="102"/>
      <c r="F251" s="35" t="e">
        <f>#REF!</f>
        <v>#REF!</v>
      </c>
      <c r="G251" s="35">
        <v>0</v>
      </c>
      <c r="L251" s="151"/>
    </row>
    <row r="252" spans="1:12" ht="12.75">
      <c r="A252" s="40"/>
      <c r="B252" s="154" t="s">
        <v>390</v>
      </c>
      <c r="C252" s="40"/>
      <c r="D252" s="40"/>
      <c r="E252" s="102"/>
      <c r="F252" s="35" t="e">
        <f>#REF!</f>
        <v>#REF!</v>
      </c>
      <c r="G252" s="35">
        <v>14280</v>
      </c>
      <c r="L252" s="151"/>
    </row>
    <row r="253" spans="1:12" ht="12.75">
      <c r="A253" s="40"/>
      <c r="B253" s="35"/>
      <c r="C253" s="40"/>
      <c r="D253" s="40"/>
      <c r="E253" s="102"/>
      <c r="F253" s="35" t="e">
        <f>#REF!</f>
        <v>#REF!</v>
      </c>
      <c r="G253" s="35">
        <v>0</v>
      </c>
      <c r="L253" s="151"/>
    </row>
    <row r="254" spans="1:12" ht="12.75">
      <c r="A254" s="40"/>
      <c r="B254" s="154" t="s">
        <v>647</v>
      </c>
      <c r="C254" s="40"/>
      <c r="D254" s="40"/>
      <c r="E254" s="102"/>
      <c r="F254" s="35" t="e">
        <f>#REF!</f>
        <v>#REF!</v>
      </c>
      <c r="G254" s="35">
        <v>15112673</v>
      </c>
      <c r="L254" s="151"/>
    </row>
    <row r="255" spans="1:12" ht="12.75">
      <c r="A255" s="40"/>
      <c r="B255" s="154"/>
      <c r="C255" s="40"/>
      <c r="D255" s="40"/>
      <c r="E255" s="102"/>
      <c r="F255" s="35" t="e">
        <f>#REF!</f>
        <v>#REF!</v>
      </c>
      <c r="G255" s="35">
        <v>0</v>
      </c>
      <c r="L255" s="151"/>
    </row>
    <row r="256" spans="1:12" ht="12.75">
      <c r="A256" s="40"/>
      <c r="B256" s="154" t="s">
        <v>631</v>
      </c>
      <c r="C256" s="40"/>
      <c r="D256" s="40"/>
      <c r="E256" s="102"/>
      <c r="F256" s="35" t="e">
        <f>#REF!</f>
        <v>#REF!</v>
      </c>
      <c r="G256" s="35">
        <v>1634672</v>
      </c>
      <c r="L256" s="151"/>
    </row>
    <row r="257" spans="1:12" ht="12.75">
      <c r="A257" s="40"/>
      <c r="B257" s="154"/>
      <c r="C257" s="40"/>
      <c r="D257" s="40"/>
      <c r="E257" s="102"/>
      <c r="F257" s="35" t="e">
        <f>#REF!</f>
        <v>#REF!</v>
      </c>
      <c r="G257" s="35">
        <v>0</v>
      </c>
      <c r="L257" s="151"/>
    </row>
    <row r="258" spans="1:12" ht="12.75">
      <c r="A258" s="40"/>
      <c r="B258" s="154" t="s">
        <v>632</v>
      </c>
      <c r="C258" s="40"/>
      <c r="D258" s="40"/>
      <c r="E258" s="102"/>
      <c r="F258" s="35" t="e">
        <f>#REF!</f>
        <v>#REF!</v>
      </c>
      <c r="G258" s="35">
        <v>38511551</v>
      </c>
      <c r="L258" s="151"/>
    </row>
    <row r="259" spans="1:12" ht="12.75">
      <c r="A259" s="40"/>
      <c r="B259" s="154"/>
      <c r="C259" s="40"/>
      <c r="D259" s="40"/>
      <c r="E259" s="102"/>
      <c r="F259" s="35" t="e">
        <f>#REF!</f>
        <v>#REF!</v>
      </c>
      <c r="G259" s="35">
        <v>0</v>
      </c>
      <c r="L259" s="151"/>
    </row>
    <row r="260" spans="1:12" ht="12.75">
      <c r="A260" s="40"/>
      <c r="B260" s="154" t="s">
        <v>633</v>
      </c>
      <c r="C260" s="40"/>
      <c r="D260" s="40"/>
      <c r="E260" s="102"/>
      <c r="F260" s="35" t="e">
        <f>#REF!</f>
        <v>#REF!</v>
      </c>
      <c r="G260" s="35">
        <v>1682881</v>
      </c>
      <c r="L260" s="151"/>
    </row>
    <row r="261" spans="1:12" ht="12.75">
      <c r="A261" s="40"/>
      <c r="B261" s="154"/>
      <c r="C261" s="40"/>
      <c r="D261" s="40"/>
      <c r="E261" s="102"/>
      <c r="F261" s="35" t="e">
        <f>#REF!</f>
        <v>#REF!</v>
      </c>
      <c r="G261" s="35">
        <v>0</v>
      </c>
      <c r="L261" s="151"/>
    </row>
    <row r="262" spans="1:12" ht="12.75">
      <c r="A262" s="40"/>
      <c r="B262" s="154" t="s">
        <v>648</v>
      </c>
      <c r="C262" s="40"/>
      <c r="D262" s="40"/>
      <c r="E262" s="102"/>
      <c r="F262" s="35" t="e">
        <f>#REF!</f>
        <v>#REF!</v>
      </c>
      <c r="G262" s="35">
        <v>49860019</v>
      </c>
      <c r="L262" s="151"/>
    </row>
    <row r="263" spans="1:12" ht="12.75">
      <c r="A263" s="40"/>
      <c r="B263" s="154"/>
      <c r="C263" s="40"/>
      <c r="D263" s="40"/>
      <c r="E263" s="102"/>
      <c r="F263" s="35"/>
      <c r="G263" s="35"/>
      <c r="L263" s="151"/>
    </row>
    <row r="264" spans="1:12" ht="12.75">
      <c r="A264" s="40"/>
      <c r="B264" s="154" t="e">
        <f>#REF!</f>
        <v>#REF!</v>
      </c>
      <c r="C264" s="40"/>
      <c r="D264" s="40"/>
      <c r="E264" s="102"/>
      <c r="F264" s="35" t="e">
        <f>#REF!</f>
        <v>#REF!</v>
      </c>
      <c r="G264" s="35"/>
      <c r="L264" s="151"/>
    </row>
    <row r="265" spans="1:12" ht="12.75">
      <c r="A265" s="40"/>
      <c r="B265" s="154"/>
      <c r="C265" s="40"/>
      <c r="D265" s="40"/>
      <c r="E265" s="102"/>
      <c r="F265" s="35"/>
      <c r="G265" s="35"/>
      <c r="L265" s="151"/>
    </row>
    <row r="266" spans="1:12" ht="12.75">
      <c r="A266" s="40"/>
      <c r="B266" s="154" t="e">
        <f>#REF!</f>
        <v>#REF!</v>
      </c>
      <c r="C266" s="40"/>
      <c r="D266" s="40" t="s">
        <v>679</v>
      </c>
      <c r="E266" s="102"/>
      <c r="F266" s="35" t="e">
        <f>#REF!</f>
        <v>#REF!</v>
      </c>
      <c r="G266" s="35"/>
      <c r="L266" s="151"/>
    </row>
    <row r="267" spans="1:12" ht="12.75">
      <c r="A267" s="40"/>
      <c r="B267" s="154"/>
      <c r="C267" s="40"/>
      <c r="D267" s="40"/>
      <c r="E267" s="102"/>
      <c r="F267" s="35"/>
      <c r="G267" s="35"/>
      <c r="L267" s="151"/>
    </row>
    <row r="268" spans="2:12" ht="12.75">
      <c r="B268" s="146" t="e">
        <f>#REF!</f>
        <v>#REF!</v>
      </c>
      <c r="F268" s="40" t="e">
        <f>#REF!</f>
        <v>#REF!</v>
      </c>
      <c r="G268" s="35"/>
      <c r="L268" s="151"/>
    </row>
    <row r="269" spans="1:12" ht="12.75">
      <c r="A269" s="40"/>
      <c r="B269" s="40"/>
      <c r="C269" s="40"/>
      <c r="D269" s="40"/>
      <c r="E269" s="109" t="s">
        <v>1011</v>
      </c>
      <c r="F269" s="249" t="e">
        <f>SUM(F230:F268)</f>
        <v>#REF!</v>
      </c>
      <c r="G269" s="36">
        <f>SUM(G230:G268)</f>
        <v>678730487.19</v>
      </c>
      <c r="L269" s="151"/>
    </row>
    <row r="270" spans="1:12" ht="12.75">
      <c r="A270" s="40"/>
      <c r="B270" s="40"/>
      <c r="C270" s="40"/>
      <c r="D270" s="40"/>
      <c r="E270" s="102"/>
      <c r="F270" s="35"/>
      <c r="G270" s="35"/>
      <c r="L270" s="151"/>
    </row>
    <row r="271" spans="1:12" ht="12.75">
      <c r="A271" s="40"/>
      <c r="B271" s="40"/>
      <c r="C271" s="40"/>
      <c r="D271" s="40"/>
      <c r="E271" s="102"/>
      <c r="F271" s="35"/>
      <c r="G271" s="35"/>
      <c r="L271" s="151"/>
    </row>
    <row r="272" spans="1:12" ht="12.75">
      <c r="A272" s="40"/>
      <c r="B272" s="36" t="s">
        <v>123</v>
      </c>
      <c r="C272" s="40"/>
      <c r="D272" s="40"/>
      <c r="E272" s="102"/>
      <c r="F272" s="35"/>
      <c r="G272" s="35"/>
      <c r="L272" s="151"/>
    </row>
    <row r="273" spans="1:12" ht="12.75">
      <c r="A273" s="40"/>
      <c r="B273" s="36"/>
      <c r="C273" s="40"/>
      <c r="D273" s="40"/>
      <c r="E273" s="102"/>
      <c r="F273" s="35"/>
      <c r="G273" s="35"/>
      <c r="L273" s="151"/>
    </row>
    <row r="274" spans="1:12" ht="12.75">
      <c r="A274" s="40"/>
      <c r="B274" s="154" t="s">
        <v>902</v>
      </c>
      <c r="C274" s="40"/>
      <c r="D274" s="40"/>
      <c r="E274" s="102"/>
      <c r="F274" s="35" t="e">
        <f>#REF!</f>
        <v>#REF!</v>
      </c>
      <c r="G274" s="35">
        <v>5546265</v>
      </c>
      <c r="L274" s="151"/>
    </row>
    <row r="275" spans="1:12" ht="12.75">
      <c r="A275" s="40"/>
      <c r="B275" s="154"/>
      <c r="C275" s="40"/>
      <c r="D275" s="40"/>
      <c r="E275" s="102"/>
      <c r="F275" s="35"/>
      <c r="G275" s="35"/>
      <c r="L275" s="151"/>
    </row>
    <row r="276" spans="1:12" ht="12.75">
      <c r="A276" s="40"/>
      <c r="B276" s="154" t="s">
        <v>903</v>
      </c>
      <c r="C276" s="40"/>
      <c r="D276" s="40"/>
      <c r="E276" s="102"/>
      <c r="F276" s="35" t="e">
        <f>#REF!</f>
        <v>#REF!</v>
      </c>
      <c r="G276" s="35">
        <v>205138</v>
      </c>
      <c r="L276" s="151"/>
    </row>
    <row r="277" spans="1:12" ht="12.75">
      <c r="A277" s="40"/>
      <c r="B277" s="154"/>
      <c r="C277" s="40"/>
      <c r="D277" s="40"/>
      <c r="E277" s="102"/>
      <c r="F277" s="35"/>
      <c r="G277" s="35"/>
      <c r="L277" s="151"/>
    </row>
    <row r="278" spans="1:12" ht="12.75">
      <c r="A278" s="40"/>
      <c r="B278" s="154" t="s">
        <v>904</v>
      </c>
      <c r="C278" s="40"/>
      <c r="D278" s="40"/>
      <c r="E278" s="102"/>
      <c r="F278" s="35" t="e">
        <f>#REF!</f>
        <v>#REF!</v>
      </c>
      <c r="G278" s="35">
        <v>186985</v>
      </c>
      <c r="L278" s="151"/>
    </row>
    <row r="279" spans="1:12" ht="12.75">
      <c r="A279" s="40"/>
      <c r="B279" s="154"/>
      <c r="C279" s="40"/>
      <c r="D279" s="40"/>
      <c r="E279" s="102"/>
      <c r="F279" s="35"/>
      <c r="G279" s="35"/>
      <c r="L279" s="151"/>
    </row>
    <row r="280" spans="1:12" ht="12.75">
      <c r="A280" s="40"/>
      <c r="B280" s="154" t="s">
        <v>115</v>
      </c>
      <c r="C280" s="40"/>
      <c r="D280" s="40"/>
      <c r="E280" s="102"/>
      <c r="F280" s="35" t="e">
        <f>#REF!</f>
        <v>#REF!</v>
      </c>
      <c r="G280" s="35">
        <v>1827935</v>
      </c>
      <c r="L280" s="151"/>
    </row>
    <row r="281" spans="1:12" ht="12.75">
      <c r="A281" s="40"/>
      <c r="B281" s="154"/>
      <c r="C281" s="40"/>
      <c r="D281" s="40"/>
      <c r="E281" s="102"/>
      <c r="F281" s="35"/>
      <c r="G281" s="35"/>
      <c r="L281" s="151"/>
    </row>
    <row r="282" spans="1:12" ht="12.75">
      <c r="A282" s="40"/>
      <c r="B282" s="154" t="s">
        <v>116</v>
      </c>
      <c r="C282" s="40"/>
      <c r="D282" s="40"/>
      <c r="E282" s="102"/>
      <c r="F282" s="35" t="e">
        <f>#REF!</f>
        <v>#REF!</v>
      </c>
      <c r="G282" s="35">
        <v>1673404</v>
      </c>
      <c r="L282" s="151"/>
    </row>
    <row r="283" spans="1:12" ht="12.75">
      <c r="A283" s="40"/>
      <c r="B283" s="154"/>
      <c r="C283" s="40"/>
      <c r="D283" s="40"/>
      <c r="E283" s="102"/>
      <c r="F283" s="35"/>
      <c r="G283" s="35"/>
      <c r="L283" s="151"/>
    </row>
    <row r="284" spans="1:12" ht="12.75">
      <c r="A284" s="40"/>
      <c r="B284" s="154" t="s">
        <v>117</v>
      </c>
      <c r="C284" s="40"/>
      <c r="D284" s="40"/>
      <c r="E284" s="102"/>
      <c r="F284" s="35" t="e">
        <f>#REF!</f>
        <v>#REF!</v>
      </c>
      <c r="G284" s="35">
        <v>1625358</v>
      </c>
      <c r="L284" s="151"/>
    </row>
    <row r="285" spans="1:12" ht="12.75">
      <c r="A285" s="40"/>
      <c r="B285" s="154"/>
      <c r="C285" s="40"/>
      <c r="D285" s="40"/>
      <c r="E285" s="102"/>
      <c r="F285" s="35"/>
      <c r="G285" s="35"/>
      <c r="L285" s="151"/>
    </row>
    <row r="286" spans="1:12" ht="12.75">
      <c r="A286" s="40"/>
      <c r="B286" s="154" t="s">
        <v>118</v>
      </c>
      <c r="C286" s="40"/>
      <c r="D286" s="40"/>
      <c r="E286" s="102"/>
      <c r="F286" s="35" t="e">
        <f>#REF!</f>
        <v>#REF!</v>
      </c>
      <c r="G286" s="35">
        <v>305990</v>
      </c>
      <c r="L286" s="151"/>
    </row>
    <row r="287" spans="1:12" ht="12.75">
      <c r="A287" s="40"/>
      <c r="B287" s="154"/>
      <c r="C287" s="40"/>
      <c r="D287" s="40"/>
      <c r="E287" s="102"/>
      <c r="F287" s="35"/>
      <c r="G287" s="35"/>
      <c r="L287" s="151"/>
    </row>
    <row r="288" spans="1:12" ht="12.75">
      <c r="A288" s="40"/>
      <c r="B288" s="154" t="s">
        <v>119</v>
      </c>
      <c r="C288" s="40"/>
      <c r="D288" s="40"/>
      <c r="E288" s="102"/>
      <c r="F288" s="35" t="e">
        <f>#REF!</f>
        <v>#REF!</v>
      </c>
      <c r="G288" s="35">
        <v>1762947</v>
      </c>
      <c r="L288" s="151"/>
    </row>
    <row r="289" spans="1:12" ht="12.75">
      <c r="A289" s="40"/>
      <c r="B289" s="154"/>
      <c r="C289" s="40"/>
      <c r="D289" s="40"/>
      <c r="E289" s="102"/>
      <c r="F289" s="35"/>
      <c r="G289" s="35"/>
      <c r="L289" s="151"/>
    </row>
    <row r="290" spans="1:12" ht="12.75">
      <c r="A290" s="40"/>
      <c r="B290" s="154" t="s">
        <v>120</v>
      </c>
      <c r="C290" s="40"/>
      <c r="D290" s="40"/>
      <c r="E290" s="102"/>
      <c r="F290" s="35" t="e">
        <f>#REF!</f>
        <v>#REF!</v>
      </c>
      <c r="G290" s="35">
        <v>462662</v>
      </c>
      <c r="L290" s="151"/>
    </row>
    <row r="291" spans="1:12" ht="12.75">
      <c r="A291" s="40"/>
      <c r="B291" s="154"/>
      <c r="C291" s="40"/>
      <c r="D291" s="40"/>
      <c r="E291" s="102"/>
      <c r="F291" s="35"/>
      <c r="G291" s="35"/>
      <c r="L291" s="151"/>
    </row>
    <row r="292" spans="1:12" ht="12.75">
      <c r="A292" s="40"/>
      <c r="B292" s="154" t="s">
        <v>76</v>
      </c>
      <c r="C292" s="40"/>
      <c r="D292" s="40"/>
      <c r="E292" s="102"/>
      <c r="F292" s="35" t="e">
        <f>#REF!</f>
        <v>#REF!</v>
      </c>
      <c r="G292" s="35">
        <v>115330</v>
      </c>
      <c r="L292" s="151"/>
    </row>
    <row r="293" spans="1:12" ht="12.75">
      <c r="A293" s="40"/>
      <c r="B293" s="36"/>
      <c r="C293" s="40"/>
      <c r="D293" s="40"/>
      <c r="E293" s="102"/>
      <c r="F293" s="35"/>
      <c r="G293" s="35"/>
      <c r="L293" s="151"/>
    </row>
    <row r="294" spans="1:12" ht="12.75">
      <c r="A294" s="40"/>
      <c r="B294" s="155" t="s">
        <v>634</v>
      </c>
      <c r="C294" s="40"/>
      <c r="D294" s="40"/>
      <c r="E294" s="102"/>
      <c r="F294" s="250" t="e">
        <f>SUM(F274:F292)</f>
        <v>#REF!</v>
      </c>
      <c r="G294" s="36">
        <f>SUM(G274:G292)</f>
        <v>13712014</v>
      </c>
      <c r="L294" s="151"/>
    </row>
    <row r="295" spans="1:12" ht="12.75">
      <c r="A295" s="40"/>
      <c r="B295" s="36"/>
      <c r="C295" s="40"/>
      <c r="D295" s="40"/>
      <c r="E295" s="102"/>
      <c r="F295" s="35"/>
      <c r="G295" s="35"/>
      <c r="L295" s="151"/>
    </row>
    <row r="296" spans="1:12" ht="12.75">
      <c r="A296" s="40"/>
      <c r="B296" s="36"/>
      <c r="C296" s="40"/>
      <c r="D296" s="40"/>
      <c r="E296" s="102"/>
      <c r="F296" s="35"/>
      <c r="G296" s="35"/>
      <c r="L296" s="151"/>
    </row>
    <row r="297" spans="1:12" ht="12.75">
      <c r="A297" s="40"/>
      <c r="B297" s="36" t="s">
        <v>881</v>
      </c>
      <c r="C297" s="40"/>
      <c r="D297" s="40"/>
      <c r="E297" s="102"/>
      <c r="F297" s="35"/>
      <c r="G297" s="35"/>
      <c r="L297" s="151"/>
    </row>
    <row r="298" spans="1:12" ht="12.75">
      <c r="A298" s="40"/>
      <c r="B298" s="36"/>
      <c r="C298" s="40"/>
      <c r="D298" s="40"/>
      <c r="E298" s="102"/>
      <c r="F298" s="35"/>
      <c r="G298" s="35"/>
      <c r="L298" s="151"/>
    </row>
    <row r="299" spans="1:12" ht="12.75">
      <c r="A299" s="40"/>
      <c r="B299" s="154" t="s">
        <v>628</v>
      </c>
      <c r="C299" s="40"/>
      <c r="D299" s="40"/>
      <c r="E299" s="102"/>
      <c r="F299" s="35" t="e">
        <f>#REF!</f>
        <v>#REF!</v>
      </c>
      <c r="G299" s="35">
        <v>21992696</v>
      </c>
      <c r="L299" s="151"/>
    </row>
    <row r="300" spans="1:12" ht="12.75">
      <c r="A300" s="40"/>
      <c r="B300" s="154"/>
      <c r="C300" s="40"/>
      <c r="D300" s="40"/>
      <c r="E300" s="102"/>
      <c r="F300" s="35"/>
      <c r="G300" s="35"/>
      <c r="L300" s="151"/>
    </row>
    <row r="301" spans="1:12" ht="12.75">
      <c r="A301" s="40"/>
      <c r="B301" s="154" t="s">
        <v>629</v>
      </c>
      <c r="C301" s="40"/>
      <c r="D301" s="40"/>
      <c r="E301" s="102"/>
      <c r="F301" s="35" t="e">
        <f>#REF!</f>
        <v>#REF!</v>
      </c>
      <c r="G301" s="35">
        <v>2211736</v>
      </c>
      <c r="L301" s="151"/>
    </row>
    <row r="302" spans="1:12" ht="12.75">
      <c r="A302" s="40"/>
      <c r="B302" s="154" t="s">
        <v>11</v>
      </c>
      <c r="C302" s="40"/>
      <c r="D302" s="40"/>
      <c r="E302" s="102"/>
      <c r="F302" s="35" t="e">
        <f>#REF!</f>
        <v>#REF!</v>
      </c>
      <c r="G302" s="35"/>
      <c r="L302" s="151"/>
    </row>
    <row r="303" spans="1:12" ht="12.75">
      <c r="A303" s="40"/>
      <c r="B303" s="154" t="s">
        <v>1034</v>
      </c>
      <c r="C303" s="40"/>
      <c r="D303" s="40"/>
      <c r="E303" s="102"/>
      <c r="F303" s="35" t="e">
        <f>#REF!</f>
        <v>#REF!</v>
      </c>
      <c r="G303" s="35">
        <v>1345493</v>
      </c>
      <c r="L303" s="151"/>
    </row>
    <row r="304" spans="1:12" ht="12.75">
      <c r="A304" s="40"/>
      <c r="B304" s="154"/>
      <c r="C304" s="40"/>
      <c r="D304" s="40"/>
      <c r="E304" s="102"/>
      <c r="F304" s="35"/>
      <c r="G304" s="35"/>
      <c r="L304" s="151"/>
    </row>
    <row r="305" spans="1:12" ht="12.75">
      <c r="A305" s="40"/>
      <c r="B305" s="154" t="s">
        <v>77</v>
      </c>
      <c r="C305" s="40"/>
      <c r="D305" s="40"/>
      <c r="E305" s="102"/>
      <c r="F305" s="35" t="e">
        <f>#REF!</f>
        <v>#REF!</v>
      </c>
      <c r="G305" s="35">
        <v>213068</v>
      </c>
      <c r="L305" s="151"/>
    </row>
    <row r="306" spans="1:12" ht="12.75">
      <c r="A306" s="40"/>
      <c r="B306" s="154"/>
      <c r="C306" s="40"/>
      <c r="D306" s="40"/>
      <c r="E306" s="102"/>
      <c r="F306" s="35"/>
      <c r="G306" s="35"/>
      <c r="L306" s="151"/>
    </row>
    <row r="307" spans="1:12" ht="12.75">
      <c r="A307" s="40"/>
      <c r="B307" s="154" t="s">
        <v>568</v>
      </c>
      <c r="C307" s="40"/>
      <c r="D307" s="40"/>
      <c r="E307" s="102"/>
      <c r="F307" s="35" t="e">
        <f>#REF!</f>
        <v>#REF!</v>
      </c>
      <c r="G307" s="35">
        <v>12000</v>
      </c>
      <c r="L307" s="151"/>
    </row>
    <row r="308" spans="1:12" ht="12.75">
      <c r="A308" s="40"/>
      <c r="B308" s="154"/>
      <c r="C308" s="40"/>
      <c r="D308" s="40"/>
      <c r="E308" s="102"/>
      <c r="F308" s="35"/>
      <c r="G308" s="35"/>
      <c r="L308" s="151"/>
    </row>
    <row r="309" spans="1:12" ht="12.75">
      <c r="A309" s="40"/>
      <c r="B309" s="154" t="s">
        <v>569</v>
      </c>
      <c r="C309" s="40"/>
      <c r="D309" s="40"/>
      <c r="E309" s="102"/>
      <c r="F309" s="35" t="e">
        <f>#REF!</f>
        <v>#REF!</v>
      </c>
      <c r="G309" s="35">
        <v>2110501</v>
      </c>
      <c r="L309" s="151"/>
    </row>
    <row r="310" spans="1:12" ht="12.75">
      <c r="A310" s="40"/>
      <c r="B310" s="154"/>
      <c r="C310" s="40"/>
      <c r="D310" s="40"/>
      <c r="E310" s="102"/>
      <c r="F310" s="35"/>
      <c r="G310" s="35"/>
      <c r="L310" s="151"/>
    </row>
    <row r="311" spans="1:12" ht="12.75">
      <c r="A311" s="40"/>
      <c r="B311" s="154" t="s">
        <v>1094</v>
      </c>
      <c r="C311" s="40"/>
      <c r="D311" s="40"/>
      <c r="E311" s="102"/>
      <c r="F311" s="35" t="e">
        <f>#REF!</f>
        <v>#REF!</v>
      </c>
      <c r="G311" s="35">
        <v>528541</v>
      </c>
      <c r="L311" s="151"/>
    </row>
    <row r="312" spans="1:12" ht="12.75">
      <c r="A312" s="40"/>
      <c r="B312" s="154"/>
      <c r="C312" s="40"/>
      <c r="D312" s="40"/>
      <c r="E312" s="102"/>
      <c r="F312" s="35"/>
      <c r="G312" s="35"/>
      <c r="L312" s="151"/>
    </row>
    <row r="313" spans="1:12" ht="12.75">
      <c r="A313" s="40"/>
      <c r="B313" s="154" t="s">
        <v>1035</v>
      </c>
      <c r="C313" s="40"/>
      <c r="D313" s="40"/>
      <c r="E313" s="102"/>
      <c r="F313" s="35" t="e">
        <f>#REF!</f>
        <v>#REF!</v>
      </c>
      <c r="G313" s="35">
        <v>11711453</v>
      </c>
      <c r="L313" s="151"/>
    </row>
    <row r="314" spans="1:12" ht="12.75">
      <c r="A314" s="40"/>
      <c r="B314" s="154"/>
      <c r="C314" s="40"/>
      <c r="D314" s="40"/>
      <c r="E314" s="102"/>
      <c r="F314" s="35"/>
      <c r="G314" s="35"/>
      <c r="L314" s="151"/>
    </row>
    <row r="315" spans="1:12" ht="12.75">
      <c r="A315" s="40"/>
      <c r="B315" s="154" t="s">
        <v>1036</v>
      </c>
      <c r="C315" s="40"/>
      <c r="D315" s="40"/>
      <c r="E315" s="102"/>
      <c r="F315" s="35" t="e">
        <f>#REF!</f>
        <v>#REF!</v>
      </c>
      <c r="G315" s="35">
        <v>1270569</v>
      </c>
      <c r="L315" s="151"/>
    </row>
    <row r="316" spans="1:12" ht="12.75">
      <c r="A316" s="40"/>
      <c r="B316" s="154"/>
      <c r="C316" s="40"/>
      <c r="D316" s="40"/>
      <c r="E316" s="102"/>
      <c r="F316" s="35"/>
      <c r="G316" s="35"/>
      <c r="L316" s="151"/>
    </row>
    <row r="317" spans="1:12" ht="12.75">
      <c r="A317" s="40"/>
      <c r="B317" s="36" t="e">
        <f>#REF!</f>
        <v>#REF!</v>
      </c>
      <c r="C317" s="40"/>
      <c r="D317" s="40"/>
      <c r="E317" s="102"/>
      <c r="F317" s="35" t="e">
        <f>#REF!</f>
        <v>#REF!</v>
      </c>
      <c r="G317" s="35"/>
      <c r="L317" s="151"/>
    </row>
    <row r="318" spans="1:12" ht="12.75">
      <c r="A318" s="40"/>
      <c r="B318" s="155" t="s">
        <v>634</v>
      </c>
      <c r="C318" s="40"/>
      <c r="D318" s="40"/>
      <c r="E318" s="102"/>
      <c r="F318" s="250" t="e">
        <f>SUM(F299:F317)</f>
        <v>#REF!</v>
      </c>
      <c r="G318" s="36">
        <f>SUM(G299:G315)</f>
        <v>41396057</v>
      </c>
      <c r="L318" s="151"/>
    </row>
    <row r="319" spans="1:12" ht="12.75">
      <c r="A319" s="40"/>
      <c r="B319" s="36"/>
      <c r="C319" s="40"/>
      <c r="D319" s="40"/>
      <c r="E319" s="102"/>
      <c r="F319" s="35"/>
      <c r="G319" s="35"/>
      <c r="L319" s="151"/>
    </row>
    <row r="320" spans="1:12" ht="12.75">
      <c r="A320" s="40"/>
      <c r="B320" s="36" t="s">
        <v>78</v>
      </c>
      <c r="C320" s="40"/>
      <c r="D320" s="40"/>
      <c r="E320" s="102"/>
      <c r="F320" s="35"/>
      <c r="G320" s="35"/>
      <c r="L320" s="151"/>
    </row>
    <row r="321" spans="1:12" ht="12.75">
      <c r="A321" s="40"/>
      <c r="B321" s="36"/>
      <c r="C321" s="40"/>
      <c r="D321" s="40"/>
      <c r="E321" s="102"/>
      <c r="F321" s="35"/>
      <c r="G321" s="35"/>
      <c r="L321" s="151"/>
    </row>
    <row r="322" spans="1:12" ht="12.75">
      <c r="A322" s="40"/>
      <c r="B322" s="154" t="s">
        <v>478</v>
      </c>
      <c r="C322" s="40"/>
      <c r="D322" s="40"/>
      <c r="E322" s="102"/>
      <c r="F322" s="35" t="e">
        <f>#REF!</f>
        <v>#REF!</v>
      </c>
      <c r="G322" s="35">
        <v>11261</v>
      </c>
      <c r="L322" s="151"/>
    </row>
    <row r="323" spans="1:12" ht="12.75">
      <c r="A323" s="40"/>
      <c r="B323" s="154"/>
      <c r="C323" s="40"/>
      <c r="D323" s="40"/>
      <c r="E323" s="102"/>
      <c r="F323" s="35"/>
      <c r="G323" s="35"/>
      <c r="L323" s="151"/>
    </row>
    <row r="324" spans="1:12" ht="12.75">
      <c r="A324" s="40"/>
      <c r="B324" s="154" t="e">
        <f>#REF!</f>
        <v>#REF!</v>
      </c>
      <c r="C324" s="40"/>
      <c r="D324" s="40"/>
      <c r="E324" s="102"/>
      <c r="F324" s="35" t="e">
        <f>#REF!</f>
        <v>#REF!</v>
      </c>
      <c r="G324" s="35"/>
      <c r="L324" s="151"/>
    </row>
    <row r="325" spans="1:12" ht="12.75">
      <c r="A325" s="40"/>
      <c r="B325" s="154"/>
      <c r="C325" s="40"/>
      <c r="D325" s="40"/>
      <c r="E325" s="102"/>
      <c r="F325" s="35"/>
      <c r="G325" s="35"/>
      <c r="L325" s="151"/>
    </row>
    <row r="326" spans="1:12" ht="12.75">
      <c r="A326" s="40"/>
      <c r="B326" s="154" t="e">
        <f>#REF!</f>
        <v>#REF!</v>
      </c>
      <c r="C326" s="40"/>
      <c r="D326" s="40"/>
      <c r="E326" s="102"/>
      <c r="F326" s="35" t="e">
        <f>#REF!</f>
        <v>#REF!</v>
      </c>
      <c r="G326" s="35"/>
      <c r="L326" s="151"/>
    </row>
    <row r="327" spans="1:12" ht="12.75">
      <c r="A327" s="40"/>
      <c r="B327" s="154"/>
      <c r="C327" s="40"/>
      <c r="D327" s="40"/>
      <c r="E327" s="102"/>
      <c r="F327" s="35"/>
      <c r="G327" s="35"/>
      <c r="L327" s="151"/>
    </row>
    <row r="328" spans="1:12" ht="12.75">
      <c r="A328" s="40"/>
      <c r="B328" s="154"/>
      <c r="C328" s="40"/>
      <c r="D328" s="40"/>
      <c r="E328" s="102"/>
      <c r="F328" s="35">
        <v>0</v>
      </c>
      <c r="G328" s="35"/>
      <c r="L328" s="151"/>
    </row>
    <row r="329" spans="1:12" ht="12.75">
      <c r="A329" s="40"/>
      <c r="B329" s="36"/>
      <c r="C329" s="40"/>
      <c r="D329" s="40"/>
      <c r="E329" s="102"/>
      <c r="F329" s="35"/>
      <c r="G329" s="35"/>
      <c r="L329" s="151"/>
    </row>
    <row r="330" spans="1:12" ht="12.75">
      <c r="A330" s="40"/>
      <c r="B330" s="154" t="s">
        <v>479</v>
      </c>
      <c r="C330" s="40"/>
      <c r="D330" s="40"/>
      <c r="E330" s="102"/>
      <c r="F330" s="35" t="e">
        <f>#REF!</f>
        <v>#REF!</v>
      </c>
      <c r="G330" s="35">
        <v>84093</v>
      </c>
      <c r="L330" s="151"/>
    </row>
    <row r="331" spans="1:12" ht="12.75">
      <c r="A331" s="40"/>
      <c r="B331" s="154"/>
      <c r="C331" s="40"/>
      <c r="D331" s="40"/>
      <c r="E331" s="102"/>
      <c r="F331" s="35"/>
      <c r="G331" s="35"/>
      <c r="L331" s="151"/>
    </row>
    <row r="332" spans="1:12" ht="12.75">
      <c r="A332" s="40"/>
      <c r="B332" s="154" t="e">
        <f>#REF!</f>
        <v>#REF!</v>
      </c>
      <c r="C332" s="40"/>
      <c r="D332" s="40"/>
      <c r="E332" s="102"/>
      <c r="F332" s="35" t="e">
        <f>#REF!</f>
        <v>#REF!</v>
      </c>
      <c r="G332" s="35"/>
      <c r="L332" s="151"/>
    </row>
    <row r="333" spans="1:12" ht="12.75">
      <c r="A333" s="40"/>
      <c r="B333" s="36"/>
      <c r="C333" s="40"/>
      <c r="D333" s="40"/>
      <c r="E333" s="102"/>
      <c r="F333" s="35"/>
      <c r="G333" s="35"/>
      <c r="L333" s="151"/>
    </row>
    <row r="334" spans="1:12" ht="12.75">
      <c r="A334" s="40"/>
      <c r="B334" s="154" t="s">
        <v>79</v>
      </c>
      <c r="C334" s="40"/>
      <c r="D334" s="40"/>
      <c r="E334" s="102"/>
      <c r="F334" s="35" t="e">
        <f>#REF!</f>
        <v>#REF!</v>
      </c>
      <c r="G334" s="35">
        <v>59242</v>
      </c>
      <c r="L334" s="151"/>
    </row>
    <row r="335" spans="1:12" ht="12.75">
      <c r="A335" s="40"/>
      <c r="B335" s="154"/>
      <c r="C335" s="40"/>
      <c r="D335" s="40"/>
      <c r="E335" s="102"/>
      <c r="F335" s="35"/>
      <c r="G335" s="35"/>
      <c r="L335" s="151"/>
    </row>
    <row r="336" spans="1:12" ht="12.75">
      <c r="A336" s="40"/>
      <c r="B336" s="154" t="e">
        <f>#REF!</f>
        <v>#REF!</v>
      </c>
      <c r="C336" s="40"/>
      <c r="D336" s="40"/>
      <c r="E336" s="102"/>
      <c r="F336" s="35" t="e">
        <f>#REF!+480331</f>
        <v>#REF!</v>
      </c>
      <c r="G336" s="35"/>
      <c r="L336" s="151"/>
    </row>
    <row r="337" spans="1:12" ht="12.75">
      <c r="A337" s="40"/>
      <c r="B337" s="36"/>
      <c r="C337" s="40"/>
      <c r="D337" s="40"/>
      <c r="E337" s="102"/>
      <c r="F337" s="35"/>
      <c r="G337" s="35"/>
      <c r="L337" s="151"/>
    </row>
    <row r="338" spans="1:12" ht="12.75">
      <c r="A338" s="40"/>
      <c r="B338" s="155" t="s">
        <v>634</v>
      </c>
      <c r="C338" s="40"/>
      <c r="D338" s="40"/>
      <c r="E338" s="102"/>
      <c r="F338" s="250" t="e">
        <f>SUM(F322:F336)</f>
        <v>#REF!</v>
      </c>
      <c r="G338" s="36">
        <f>SUM(G322:G334)</f>
        <v>154596</v>
      </c>
      <c r="L338" s="151"/>
    </row>
    <row r="339" spans="1:12" ht="12.75">
      <c r="A339" s="40"/>
      <c r="B339" s="36"/>
      <c r="C339" s="40"/>
      <c r="D339" s="40"/>
      <c r="E339" s="102"/>
      <c r="F339" s="35"/>
      <c r="G339" s="35"/>
      <c r="L339" s="151"/>
    </row>
    <row r="340" spans="1:12" ht="12.75">
      <c r="A340" s="40"/>
      <c r="B340" s="36"/>
      <c r="C340" s="40"/>
      <c r="D340" s="40"/>
      <c r="E340" s="102"/>
      <c r="F340" s="35"/>
      <c r="G340" s="35"/>
      <c r="L340" s="151"/>
    </row>
    <row r="341" spans="1:12" ht="12.75">
      <c r="A341" s="40"/>
      <c r="B341" s="36" t="s">
        <v>1037</v>
      </c>
      <c r="C341" s="40"/>
      <c r="D341" s="40"/>
      <c r="E341" s="102"/>
      <c r="F341" s="35"/>
      <c r="G341" s="35"/>
      <c r="L341" s="151"/>
    </row>
    <row r="342" spans="1:12" ht="12.75">
      <c r="A342" s="40"/>
      <c r="B342" s="36"/>
      <c r="C342" s="40"/>
      <c r="D342" s="40"/>
      <c r="E342" s="102"/>
      <c r="F342" s="35"/>
      <c r="G342" s="35"/>
      <c r="L342" s="151"/>
    </row>
    <row r="343" spans="1:12" ht="12.75">
      <c r="A343" s="40"/>
      <c r="B343" s="154" t="s">
        <v>1021</v>
      </c>
      <c r="C343" s="40"/>
      <c r="D343" s="40"/>
      <c r="E343" s="102"/>
      <c r="F343" s="35" t="e">
        <f>#REF!</f>
        <v>#REF!</v>
      </c>
      <c r="G343" s="35">
        <v>4228500</v>
      </c>
      <c r="L343" s="151"/>
    </row>
    <row r="344" spans="1:12" ht="12.75">
      <c r="A344" s="40"/>
      <c r="B344" s="154"/>
      <c r="C344" s="40"/>
      <c r="D344" s="40"/>
      <c r="E344" s="102"/>
      <c r="F344" s="35"/>
      <c r="G344" s="35"/>
      <c r="L344" s="151"/>
    </row>
    <row r="345" spans="1:12" ht="12.75">
      <c r="A345" s="40"/>
      <c r="B345" s="154" t="s">
        <v>1022</v>
      </c>
      <c r="C345" s="40"/>
      <c r="D345" s="40"/>
      <c r="E345" s="102"/>
      <c r="F345" s="35" t="e">
        <f>#REF!</f>
        <v>#REF!</v>
      </c>
      <c r="G345" s="35">
        <v>845700</v>
      </c>
      <c r="L345" s="151"/>
    </row>
    <row r="346" spans="1:12" ht="12.75">
      <c r="A346" s="40"/>
      <c r="B346" s="154"/>
      <c r="C346" s="40"/>
      <c r="D346" s="40"/>
      <c r="E346" s="102"/>
      <c r="F346" s="35"/>
      <c r="G346" s="35"/>
      <c r="L346" s="151"/>
    </row>
    <row r="347" spans="1:12" ht="12.75">
      <c r="A347" s="40"/>
      <c r="B347" s="154" t="e">
        <f>#REF!</f>
        <v>#REF!</v>
      </c>
      <c r="C347" s="40"/>
      <c r="D347" s="40"/>
      <c r="E347" s="102"/>
      <c r="F347" s="35" t="e">
        <f>#REF!</f>
        <v>#REF!</v>
      </c>
      <c r="G347" s="35"/>
      <c r="L347" s="151"/>
    </row>
    <row r="348" spans="1:12" ht="12.75">
      <c r="A348" s="40"/>
      <c r="B348" s="154"/>
      <c r="C348" s="40"/>
      <c r="D348" s="40"/>
      <c r="E348" s="102"/>
      <c r="F348" s="35"/>
      <c r="G348" s="35"/>
      <c r="L348" s="151"/>
    </row>
    <row r="349" spans="1:12" ht="12.75">
      <c r="A349" s="40"/>
      <c r="B349" s="154" t="s">
        <v>84</v>
      </c>
      <c r="C349" s="40"/>
      <c r="D349" s="40"/>
      <c r="E349" s="102"/>
      <c r="F349" s="35" t="e">
        <f>#REF!</f>
        <v>#REF!</v>
      </c>
      <c r="G349" s="35">
        <v>649386</v>
      </c>
      <c r="L349" s="151"/>
    </row>
    <row r="350" spans="1:12" ht="12.75">
      <c r="A350" s="40"/>
      <c r="B350" s="154"/>
      <c r="C350" s="40"/>
      <c r="D350" s="40"/>
      <c r="E350" s="102"/>
      <c r="F350" s="35"/>
      <c r="G350" s="35"/>
      <c r="L350" s="151"/>
    </row>
    <row r="351" spans="1:12" ht="12.75">
      <c r="A351" s="40"/>
      <c r="B351" s="154" t="e">
        <f>#REF!</f>
        <v>#REF!</v>
      </c>
      <c r="C351" s="40"/>
      <c r="D351" s="40"/>
      <c r="E351" s="102"/>
      <c r="F351" s="35" t="e">
        <f>#REF!</f>
        <v>#REF!</v>
      </c>
      <c r="G351" s="35"/>
      <c r="L351" s="151"/>
    </row>
    <row r="352" spans="1:12" ht="12.75">
      <c r="A352" s="40"/>
      <c r="B352" s="154"/>
      <c r="C352" s="40"/>
      <c r="D352" s="40"/>
      <c r="E352" s="102"/>
      <c r="F352" s="35"/>
      <c r="G352" s="35"/>
      <c r="L352" s="151"/>
    </row>
    <row r="353" spans="1:12" ht="12.75">
      <c r="A353" s="40"/>
      <c r="B353" s="154" t="e">
        <f>#REF!</f>
        <v>#REF!</v>
      </c>
      <c r="C353" s="40"/>
      <c r="D353" s="40"/>
      <c r="E353" s="102"/>
      <c r="F353" s="35" t="e">
        <f>#REF!</f>
        <v>#REF!</v>
      </c>
      <c r="G353" s="35"/>
      <c r="L353" s="151"/>
    </row>
    <row r="354" spans="1:12" ht="12.75">
      <c r="A354" s="40"/>
      <c r="B354" s="154" t="s">
        <v>12</v>
      </c>
      <c r="C354" s="40"/>
      <c r="D354" s="40"/>
      <c r="E354" s="102"/>
      <c r="F354" s="35" t="e">
        <f>#REF!</f>
        <v>#REF!</v>
      </c>
      <c r="G354" s="35"/>
      <c r="L354" s="151"/>
    </row>
    <row r="355" spans="1:12" ht="12.75">
      <c r="A355" s="40"/>
      <c r="B355" s="154" t="s">
        <v>1030</v>
      </c>
      <c r="C355" s="40"/>
      <c r="D355" s="40"/>
      <c r="E355" s="102"/>
      <c r="F355" s="35" t="e">
        <f>#REF!</f>
        <v>#REF!</v>
      </c>
      <c r="G355" s="35">
        <v>901721</v>
      </c>
      <c r="L355" s="151"/>
    </row>
    <row r="356" spans="1:12" ht="12.75">
      <c r="A356" s="40"/>
      <c r="B356" s="154"/>
      <c r="C356" s="40"/>
      <c r="D356" s="40"/>
      <c r="E356" s="102"/>
      <c r="F356" s="35"/>
      <c r="G356" s="35"/>
      <c r="L356" s="151"/>
    </row>
    <row r="357" spans="1:12" ht="12.75">
      <c r="A357" s="40"/>
      <c r="B357" s="154" t="s">
        <v>226</v>
      </c>
      <c r="C357" s="40"/>
      <c r="D357" s="40"/>
      <c r="E357" s="102"/>
      <c r="F357" s="35" t="e">
        <f>#REF!</f>
        <v>#REF!</v>
      </c>
      <c r="G357" s="35">
        <v>38392</v>
      </c>
      <c r="L357" s="151"/>
    </row>
    <row r="358" spans="1:12" ht="12.75">
      <c r="A358" s="40"/>
      <c r="B358" s="35" t="s">
        <v>13</v>
      </c>
      <c r="C358" s="40"/>
      <c r="D358" s="40"/>
      <c r="E358" s="102"/>
      <c r="F358" s="35" t="e">
        <f>#REF!</f>
        <v>#REF!</v>
      </c>
      <c r="G358" s="35"/>
      <c r="L358" s="151"/>
    </row>
    <row r="359" spans="1:12" ht="12.75">
      <c r="A359" s="40"/>
      <c r="B359" s="155" t="s">
        <v>634</v>
      </c>
      <c r="C359" s="40"/>
      <c r="D359" s="40"/>
      <c r="E359" s="102"/>
      <c r="F359" s="250" t="e">
        <f>SUM(F343:F358)</f>
        <v>#REF!</v>
      </c>
      <c r="G359" s="36">
        <f>SUM(G343:G357)</f>
        <v>6663699</v>
      </c>
      <c r="L359" s="151"/>
    </row>
    <row r="360" spans="1:12" ht="12.75">
      <c r="A360" s="40"/>
      <c r="B360" s="36"/>
      <c r="C360" s="40"/>
      <c r="D360" s="40"/>
      <c r="E360" s="102"/>
      <c r="F360" s="35"/>
      <c r="G360" s="35"/>
      <c r="L360" s="151"/>
    </row>
    <row r="361" spans="1:12" ht="12.75">
      <c r="A361" s="40"/>
      <c r="B361" s="36" t="s">
        <v>1038</v>
      </c>
      <c r="C361" s="40"/>
      <c r="D361" s="40"/>
      <c r="E361" s="102"/>
      <c r="F361" s="35"/>
      <c r="G361" s="35"/>
      <c r="L361" s="151"/>
    </row>
    <row r="362" spans="1:12" ht="12.75">
      <c r="A362" s="40"/>
      <c r="B362" s="36"/>
      <c r="C362" s="40"/>
      <c r="D362" s="40"/>
      <c r="E362" s="102"/>
      <c r="F362" s="35"/>
      <c r="G362" s="35"/>
      <c r="L362" s="151"/>
    </row>
    <row r="363" spans="1:12" ht="12.75">
      <c r="A363" s="40"/>
      <c r="B363" s="154" t="s">
        <v>409</v>
      </c>
      <c r="C363" s="40"/>
      <c r="D363" s="40"/>
      <c r="E363" s="102"/>
      <c r="F363" s="35" t="e">
        <f>#REF!</f>
        <v>#REF!</v>
      </c>
      <c r="G363" s="35">
        <v>1473726</v>
      </c>
      <c r="L363" s="151"/>
    </row>
    <row r="364" spans="1:12" ht="12.75">
      <c r="A364" s="40"/>
      <c r="B364" s="154"/>
      <c r="C364" s="40"/>
      <c r="D364" s="40"/>
      <c r="E364" s="102"/>
      <c r="F364" s="35"/>
      <c r="G364" s="35"/>
      <c r="L364" s="151"/>
    </row>
    <row r="365" spans="1:12" ht="12.75">
      <c r="A365" s="40"/>
      <c r="B365" s="154" t="s">
        <v>506</v>
      </c>
      <c r="C365" s="40"/>
      <c r="D365" s="40"/>
      <c r="E365" s="102"/>
      <c r="F365" s="35" t="e">
        <f>#REF!</f>
        <v>#REF!</v>
      </c>
      <c r="G365" s="35">
        <v>341975</v>
      </c>
      <c r="L365" s="151"/>
    </row>
    <row r="366" spans="1:12" ht="12.75">
      <c r="A366" s="40"/>
      <c r="B366" s="154"/>
      <c r="C366" s="40"/>
      <c r="D366" s="40"/>
      <c r="E366" s="102"/>
      <c r="F366" s="35"/>
      <c r="G366" s="35"/>
      <c r="L366" s="151"/>
    </row>
    <row r="367" spans="1:12" ht="12.75">
      <c r="A367" s="40"/>
      <c r="B367" s="154" t="s">
        <v>1068</v>
      </c>
      <c r="C367" s="40"/>
      <c r="D367" s="40"/>
      <c r="E367" s="102"/>
      <c r="F367" s="35" t="e">
        <f>#REF!</f>
        <v>#REF!</v>
      </c>
      <c r="G367" s="35">
        <v>20235</v>
      </c>
      <c r="L367" s="151"/>
    </row>
    <row r="368" spans="1:12" ht="12.75">
      <c r="A368" s="40"/>
      <c r="B368" s="154"/>
      <c r="C368" s="40"/>
      <c r="D368" s="40"/>
      <c r="E368" s="102"/>
      <c r="F368" s="35"/>
      <c r="G368" s="35"/>
      <c r="L368" s="151"/>
    </row>
    <row r="369" spans="1:12" ht="12.75">
      <c r="A369" s="40"/>
      <c r="B369" s="154" t="s">
        <v>351</v>
      </c>
      <c r="C369" s="40"/>
      <c r="D369" s="40"/>
      <c r="E369" s="102"/>
      <c r="F369" s="35" t="e">
        <f>#REF!</f>
        <v>#REF!</v>
      </c>
      <c r="G369" s="35">
        <v>46259</v>
      </c>
      <c r="L369" s="151"/>
    </row>
    <row r="370" spans="1:12" ht="12.75">
      <c r="A370" s="40"/>
      <c r="B370" s="154"/>
      <c r="C370" s="40"/>
      <c r="D370" s="40"/>
      <c r="E370" s="102"/>
      <c r="F370" s="35"/>
      <c r="G370" s="35"/>
      <c r="L370" s="151"/>
    </row>
    <row r="371" spans="1:12" ht="12.75">
      <c r="A371" s="40"/>
      <c r="B371" s="154" t="s">
        <v>80</v>
      </c>
      <c r="C371" s="40"/>
      <c r="D371" s="40"/>
      <c r="E371" s="102"/>
      <c r="F371" s="35" t="e">
        <f>#REF!</f>
        <v>#REF!</v>
      </c>
      <c r="G371" s="35">
        <v>51925</v>
      </c>
      <c r="L371" s="151"/>
    </row>
    <row r="372" spans="1:12" ht="12.75">
      <c r="A372" s="40"/>
      <c r="B372" s="154"/>
      <c r="C372" s="40"/>
      <c r="D372" s="40"/>
      <c r="E372" s="102"/>
      <c r="F372" s="35"/>
      <c r="G372" s="35"/>
      <c r="L372" s="151"/>
    </row>
    <row r="373" spans="1:12" ht="12.75">
      <c r="A373" s="40"/>
      <c r="B373" s="154" t="e">
        <f>#REF!</f>
        <v>#REF!</v>
      </c>
      <c r="C373" s="40"/>
      <c r="D373" s="40"/>
      <c r="E373" s="102"/>
      <c r="F373" s="35" t="e">
        <f>#REF!</f>
        <v>#REF!</v>
      </c>
      <c r="G373" s="35"/>
      <c r="L373" s="151"/>
    </row>
    <row r="374" spans="1:12" ht="12.75">
      <c r="A374" s="40"/>
      <c r="B374" s="154"/>
      <c r="C374" s="40"/>
      <c r="D374" s="40"/>
      <c r="E374" s="102"/>
      <c r="F374" s="35"/>
      <c r="G374" s="35"/>
      <c r="L374" s="151"/>
    </row>
    <row r="375" spans="1:12" ht="12.75">
      <c r="A375" s="40"/>
      <c r="B375" s="154" t="s">
        <v>890</v>
      </c>
      <c r="C375" s="40"/>
      <c r="D375" s="40"/>
      <c r="E375" s="102"/>
      <c r="F375" s="35" t="e">
        <f>#REF!</f>
        <v>#REF!</v>
      </c>
      <c r="G375" s="35">
        <v>109677</v>
      </c>
      <c r="L375" s="151"/>
    </row>
    <row r="376" spans="1:12" ht="12.75">
      <c r="A376" s="40"/>
      <c r="B376" s="154"/>
      <c r="C376" s="40"/>
      <c r="D376" s="40"/>
      <c r="E376" s="102"/>
      <c r="F376" s="35"/>
      <c r="G376" s="35"/>
      <c r="L376" s="151"/>
    </row>
    <row r="377" spans="1:12" ht="12.75">
      <c r="A377" s="40"/>
      <c r="B377" s="154" t="s">
        <v>352</v>
      </c>
      <c r="C377" s="40"/>
      <c r="D377" s="40"/>
      <c r="E377" s="102"/>
      <c r="F377" s="35" t="e">
        <f>#REF!</f>
        <v>#REF!</v>
      </c>
      <c r="G377" s="35">
        <v>520301</v>
      </c>
      <c r="L377" s="151"/>
    </row>
    <row r="378" spans="1:12" ht="12.75">
      <c r="A378" s="40"/>
      <c r="B378" s="154"/>
      <c r="C378" s="40"/>
      <c r="D378" s="40"/>
      <c r="E378" s="102"/>
      <c r="F378" s="35"/>
      <c r="G378" s="35"/>
      <c r="L378" s="151"/>
    </row>
    <row r="379" spans="1:12" ht="12.75">
      <c r="A379" s="40"/>
      <c r="B379" s="154" t="s">
        <v>353</v>
      </c>
      <c r="C379" s="40"/>
      <c r="D379" s="40"/>
      <c r="E379" s="102"/>
      <c r="F379" s="35" t="e">
        <f>#REF!</f>
        <v>#REF!</v>
      </c>
      <c r="G379" s="35">
        <v>217401</v>
      </c>
      <c r="L379" s="151"/>
    </row>
    <row r="380" spans="1:12" ht="12.75">
      <c r="A380" s="40"/>
      <c r="B380" s="154"/>
      <c r="C380" s="40"/>
      <c r="D380" s="40"/>
      <c r="E380" s="102"/>
      <c r="F380" s="35"/>
      <c r="G380" s="35"/>
      <c r="L380" s="151"/>
    </row>
    <row r="381" spans="1:12" ht="12.75">
      <c r="A381" s="40"/>
      <c r="B381" s="154" t="s">
        <v>395</v>
      </c>
      <c r="C381" s="40"/>
      <c r="D381" s="40"/>
      <c r="E381" s="102"/>
      <c r="F381" s="35" t="e">
        <f>#REF!</f>
        <v>#REF!</v>
      </c>
      <c r="G381" s="35">
        <v>221316</v>
      </c>
      <c r="L381" s="151"/>
    </row>
    <row r="382" spans="1:12" ht="12.75">
      <c r="A382" s="40"/>
      <c r="B382" s="36"/>
      <c r="C382" s="40"/>
      <c r="D382" s="40"/>
      <c r="E382" s="102"/>
      <c r="F382" s="35"/>
      <c r="G382" s="35"/>
      <c r="L382" s="151"/>
    </row>
    <row r="383" spans="1:12" ht="12.75">
      <c r="A383" s="40"/>
      <c r="B383" s="155" t="s">
        <v>634</v>
      </c>
      <c r="C383" s="40"/>
      <c r="D383" s="40"/>
      <c r="E383" s="102"/>
      <c r="F383" s="250" t="e">
        <f>SUM(F363:F381)</f>
        <v>#REF!</v>
      </c>
      <c r="G383" s="36">
        <f>SUM(G363:G381)</f>
        <v>3002815</v>
      </c>
      <c r="L383" s="151"/>
    </row>
    <row r="384" spans="1:12" ht="12.75">
      <c r="A384" s="40"/>
      <c r="B384" s="36"/>
      <c r="C384" s="40"/>
      <c r="D384" s="40"/>
      <c r="E384" s="102"/>
      <c r="F384" s="35"/>
      <c r="G384" s="35"/>
      <c r="L384" s="151"/>
    </row>
    <row r="385" spans="1:12" ht="12.75">
      <c r="A385" s="40"/>
      <c r="B385" s="36" t="s">
        <v>1039</v>
      </c>
      <c r="C385" s="40"/>
      <c r="D385" s="40"/>
      <c r="E385" s="102"/>
      <c r="F385" s="35"/>
      <c r="G385" s="35"/>
      <c r="L385" s="151"/>
    </row>
    <row r="386" spans="1:12" ht="12.75">
      <c r="A386" s="40"/>
      <c r="B386" s="36"/>
      <c r="C386" s="40"/>
      <c r="D386" s="40"/>
      <c r="E386" s="102"/>
      <c r="F386" s="35"/>
      <c r="G386" s="35"/>
      <c r="L386" s="151"/>
    </row>
    <row r="387" spans="1:12" ht="12.75">
      <c r="A387" s="40"/>
      <c r="B387" s="154" t="s">
        <v>354</v>
      </c>
      <c r="C387" s="40"/>
      <c r="D387" s="40"/>
      <c r="E387" s="102"/>
      <c r="F387" s="35" t="e">
        <f>#REF!</f>
        <v>#REF!</v>
      </c>
      <c r="G387" s="35">
        <v>11874386</v>
      </c>
      <c r="L387" s="151"/>
    </row>
    <row r="388" spans="1:12" ht="12.75">
      <c r="A388" s="40"/>
      <c r="B388" s="154"/>
      <c r="C388" s="40"/>
      <c r="D388" s="40"/>
      <c r="E388" s="102"/>
      <c r="F388" s="35"/>
      <c r="G388" s="35"/>
      <c r="L388" s="151"/>
    </row>
    <row r="389" spans="1:12" ht="12.75">
      <c r="A389" s="40"/>
      <c r="B389" s="154" t="s">
        <v>355</v>
      </c>
      <c r="C389" s="40"/>
      <c r="D389" s="40"/>
      <c r="E389" s="102"/>
      <c r="F389" s="35" t="e">
        <f>#REF!</f>
        <v>#REF!</v>
      </c>
      <c r="G389" s="35">
        <v>837757</v>
      </c>
      <c r="L389" s="151"/>
    </row>
    <row r="390" spans="1:12" ht="12.75">
      <c r="A390" s="40"/>
      <c r="B390" s="154"/>
      <c r="C390" s="40"/>
      <c r="D390" s="40"/>
      <c r="E390" s="102"/>
      <c r="F390" s="35"/>
      <c r="G390" s="35"/>
      <c r="L390" s="151"/>
    </row>
    <row r="391" spans="1:12" ht="12.75">
      <c r="A391" s="40"/>
      <c r="B391" s="154" t="e">
        <f>#REF!</f>
        <v>#REF!</v>
      </c>
      <c r="C391" s="40"/>
      <c r="D391" s="40"/>
      <c r="E391" s="102"/>
      <c r="F391" s="35" t="e">
        <f>#REF!</f>
        <v>#REF!</v>
      </c>
      <c r="G391" s="35"/>
      <c r="L391" s="151"/>
    </row>
    <row r="392" spans="1:12" ht="12.75">
      <c r="A392" s="40"/>
      <c r="B392" s="154"/>
      <c r="C392" s="40"/>
      <c r="D392" s="40"/>
      <c r="E392" s="102"/>
      <c r="F392" s="35"/>
      <c r="G392" s="35"/>
      <c r="L392" s="151"/>
    </row>
    <row r="393" spans="1:12" ht="12.75">
      <c r="A393" s="40"/>
      <c r="B393" s="154" t="s">
        <v>667</v>
      </c>
      <c r="C393" s="40"/>
      <c r="D393" s="40"/>
      <c r="E393" s="102"/>
      <c r="F393" s="35" t="e">
        <f>#REF!</f>
        <v>#REF!</v>
      </c>
      <c r="G393" s="35">
        <v>1238809</v>
      </c>
      <c r="L393" s="151"/>
    </row>
    <row r="394" spans="1:12" ht="12.75">
      <c r="A394" s="40"/>
      <c r="B394" s="154"/>
      <c r="C394" s="40"/>
      <c r="D394" s="40"/>
      <c r="E394" s="102"/>
      <c r="F394" s="35"/>
      <c r="G394" s="35"/>
      <c r="L394" s="151"/>
    </row>
    <row r="395" spans="1:12" ht="12.75">
      <c r="A395" s="40"/>
      <c r="B395" s="154" t="s">
        <v>891</v>
      </c>
      <c r="C395" s="40"/>
      <c r="D395" s="40"/>
      <c r="E395" s="102"/>
      <c r="F395" s="35" t="e">
        <f>#REF!</f>
        <v>#REF!</v>
      </c>
      <c r="G395" s="35">
        <v>69218</v>
      </c>
      <c r="L395" s="151"/>
    </row>
    <row r="396" spans="1:12" ht="12.75">
      <c r="A396" s="40"/>
      <c r="B396" s="154" t="s">
        <v>14</v>
      </c>
      <c r="C396" s="40"/>
      <c r="D396" s="40"/>
      <c r="E396" s="102"/>
      <c r="F396" s="35" t="e">
        <f>#REF!</f>
        <v>#REF!</v>
      </c>
      <c r="G396" s="35"/>
      <c r="L396" s="151"/>
    </row>
    <row r="397" spans="1:12" ht="12.75">
      <c r="A397" s="40"/>
      <c r="B397" s="154" t="s">
        <v>677</v>
      </c>
      <c r="C397" s="40"/>
      <c r="D397" s="40"/>
      <c r="E397" s="102"/>
      <c r="F397" s="35" t="e">
        <f>#REF!</f>
        <v>#REF!</v>
      </c>
      <c r="G397" s="35">
        <v>860450</v>
      </c>
      <c r="L397" s="151"/>
    </row>
    <row r="398" spans="1:12" ht="12.75">
      <c r="A398" s="40"/>
      <c r="B398" s="154"/>
      <c r="C398" s="40"/>
      <c r="D398" s="40"/>
      <c r="E398" s="102"/>
      <c r="F398" s="35"/>
      <c r="G398" s="35"/>
      <c r="L398" s="151"/>
    </row>
    <row r="399" spans="1:12" ht="12.75">
      <c r="A399" s="40"/>
      <c r="B399" s="154" t="e">
        <f>#REF!</f>
        <v>#REF!</v>
      </c>
      <c r="C399" s="40"/>
      <c r="D399" s="40"/>
      <c r="E399" s="102"/>
      <c r="F399" s="35" t="e">
        <f>#REF!</f>
        <v>#REF!</v>
      </c>
      <c r="G399" s="35"/>
      <c r="L399" s="151"/>
    </row>
    <row r="400" spans="1:12" ht="12.75">
      <c r="A400" s="40"/>
      <c r="B400" s="154"/>
      <c r="C400" s="40"/>
      <c r="D400" s="40"/>
      <c r="E400" s="102"/>
      <c r="F400" s="35"/>
      <c r="G400" s="35"/>
      <c r="L400" s="151"/>
    </row>
    <row r="401" spans="1:12" ht="12.75">
      <c r="A401" s="40"/>
      <c r="B401" s="154" t="s">
        <v>356</v>
      </c>
      <c r="C401" s="40"/>
      <c r="D401" s="40"/>
      <c r="E401" s="102"/>
      <c r="F401" s="35" t="e">
        <f>#REF!</f>
        <v>#REF!</v>
      </c>
      <c r="G401" s="35">
        <v>752339</v>
      </c>
      <c r="L401" s="151"/>
    </row>
    <row r="402" spans="1:12" ht="12.75">
      <c r="A402" s="40"/>
      <c r="B402" s="154"/>
      <c r="C402" s="40"/>
      <c r="D402" s="40"/>
      <c r="E402" s="102"/>
      <c r="F402" s="35"/>
      <c r="G402" s="35"/>
      <c r="L402" s="151"/>
    </row>
    <row r="403" spans="1:12" ht="12.75">
      <c r="A403" s="40"/>
      <c r="B403" s="154" t="s">
        <v>373</v>
      </c>
      <c r="C403" s="40"/>
      <c r="D403" s="40"/>
      <c r="E403" s="102"/>
      <c r="F403" s="35" t="e">
        <f>#REF!</f>
        <v>#REF!</v>
      </c>
      <c r="G403" s="35">
        <v>47990</v>
      </c>
      <c r="L403" s="151"/>
    </row>
    <row r="404" spans="1:12" ht="12.75">
      <c r="A404" s="40"/>
      <c r="B404" s="154"/>
      <c r="C404" s="40"/>
      <c r="D404" s="40"/>
      <c r="E404" s="102"/>
      <c r="F404" s="35"/>
      <c r="G404" s="35"/>
      <c r="L404" s="151"/>
    </row>
    <row r="405" spans="1:12" ht="12.75">
      <c r="A405" s="40"/>
      <c r="B405" s="154" t="e">
        <f>#REF!</f>
        <v>#REF!</v>
      </c>
      <c r="C405" s="40"/>
      <c r="D405" s="40"/>
      <c r="E405" s="102"/>
      <c r="F405" s="35" t="e">
        <f>#REF!</f>
        <v>#REF!</v>
      </c>
      <c r="G405" s="35"/>
      <c r="L405" s="151"/>
    </row>
    <row r="406" spans="1:12" ht="12.75">
      <c r="A406" s="40"/>
      <c r="B406" s="36"/>
      <c r="C406" s="40"/>
      <c r="D406" s="40"/>
      <c r="E406" s="102"/>
      <c r="F406" s="35"/>
      <c r="G406" s="35"/>
      <c r="L406" s="151"/>
    </row>
    <row r="407" spans="1:12" ht="12.75">
      <c r="A407" s="40"/>
      <c r="B407" s="155" t="s">
        <v>634</v>
      </c>
      <c r="C407" s="40"/>
      <c r="D407" s="40"/>
      <c r="E407" s="102"/>
      <c r="F407" s="250" t="e">
        <f>SUM(F387:F405)</f>
        <v>#REF!</v>
      </c>
      <c r="G407" s="36">
        <f>SUM(G387:G403)</f>
        <v>15680949</v>
      </c>
      <c r="L407" s="151"/>
    </row>
    <row r="408" spans="1:12" ht="12.75">
      <c r="A408" s="40"/>
      <c r="B408" s="155"/>
      <c r="C408" s="40"/>
      <c r="D408" s="40"/>
      <c r="E408" s="102"/>
      <c r="F408" s="35"/>
      <c r="G408" s="35"/>
      <c r="L408" s="151"/>
    </row>
    <row r="409" spans="1:12" ht="12.75">
      <c r="A409" s="40"/>
      <c r="B409" s="36" t="s">
        <v>955</v>
      </c>
      <c r="C409" s="40"/>
      <c r="D409" s="40"/>
      <c r="E409" s="102"/>
      <c r="F409" s="35"/>
      <c r="G409" s="35"/>
      <c r="L409" s="151"/>
    </row>
    <row r="410" spans="1:12" ht="12.75">
      <c r="A410" s="40"/>
      <c r="B410" s="36"/>
      <c r="C410" s="40"/>
      <c r="D410" s="40"/>
      <c r="E410" s="102"/>
      <c r="F410" s="35"/>
      <c r="G410" s="35"/>
      <c r="L410" s="151"/>
    </row>
    <row r="411" spans="1:12" ht="12.75">
      <c r="A411" s="40"/>
      <c r="B411" s="154" t="s">
        <v>956</v>
      </c>
      <c r="C411" s="40"/>
      <c r="D411" s="40"/>
      <c r="E411" s="102"/>
      <c r="F411" s="35" t="e">
        <f>#REF!</f>
        <v>#REF!</v>
      </c>
      <c r="G411" s="35">
        <v>1567300</v>
      </c>
      <c r="L411" s="151"/>
    </row>
    <row r="412" spans="1:12" ht="12.75">
      <c r="A412" s="40"/>
      <c r="B412" s="154"/>
      <c r="C412" s="40"/>
      <c r="D412" s="40"/>
      <c r="E412" s="102"/>
      <c r="F412" s="35"/>
      <c r="G412" s="35"/>
      <c r="L412" s="151"/>
    </row>
    <row r="413" spans="1:12" ht="12.75">
      <c r="A413" s="40"/>
      <c r="B413" s="154" t="s">
        <v>957</v>
      </c>
      <c r="C413" s="40"/>
      <c r="D413" s="40"/>
      <c r="E413" s="102"/>
      <c r="F413" s="35" t="e">
        <f>#REF!</f>
        <v>#REF!</v>
      </c>
      <c r="G413" s="35">
        <v>0</v>
      </c>
      <c r="L413" s="151"/>
    </row>
    <row r="414" spans="1:12" ht="12.75">
      <c r="A414" s="40"/>
      <c r="B414" s="154"/>
      <c r="C414" s="40"/>
      <c r="D414" s="40"/>
      <c r="E414" s="102"/>
      <c r="F414" s="35"/>
      <c r="G414" s="35"/>
      <c r="L414" s="151"/>
    </row>
    <row r="415" spans="1:12" ht="12.75">
      <c r="A415" s="40"/>
      <c r="B415" s="154" t="s">
        <v>958</v>
      </c>
      <c r="C415" s="40"/>
      <c r="D415" s="40"/>
      <c r="E415" s="102"/>
      <c r="F415" s="35" t="e">
        <f>#REF!</f>
        <v>#REF!</v>
      </c>
      <c r="G415" s="35">
        <v>0</v>
      </c>
      <c r="L415" s="151"/>
    </row>
    <row r="416" spans="1:12" ht="12.75">
      <c r="A416" s="40"/>
      <c r="B416" s="154"/>
      <c r="C416" s="40"/>
      <c r="D416" s="40"/>
      <c r="E416" s="102"/>
      <c r="F416" s="35"/>
      <c r="G416" s="35"/>
      <c r="L416" s="151"/>
    </row>
    <row r="417" spans="1:12" ht="12.75">
      <c r="A417" s="40"/>
      <c r="B417" s="154" t="s">
        <v>959</v>
      </c>
      <c r="C417" s="40"/>
      <c r="D417" s="40"/>
      <c r="E417" s="102"/>
      <c r="F417" s="35" t="e">
        <f>#REF!</f>
        <v>#REF!</v>
      </c>
      <c r="G417" s="35">
        <v>257000</v>
      </c>
      <c r="L417" s="151"/>
    </row>
    <row r="418" spans="1:12" ht="12.75">
      <c r="A418" s="40"/>
      <c r="B418" s="154"/>
      <c r="C418" s="40"/>
      <c r="D418" s="40"/>
      <c r="E418" s="102"/>
      <c r="F418" s="35"/>
      <c r="G418" s="35"/>
      <c r="L418" s="151"/>
    </row>
    <row r="419" spans="1:12" ht="12.75">
      <c r="A419" s="40"/>
      <c r="B419" s="154" t="s">
        <v>960</v>
      </c>
      <c r="C419" s="40"/>
      <c r="D419" s="40"/>
      <c r="E419" s="102"/>
      <c r="F419" s="35" t="e">
        <f>#REF!</f>
        <v>#REF!</v>
      </c>
      <c r="G419" s="35">
        <v>1035000</v>
      </c>
      <c r="L419" s="151"/>
    </row>
    <row r="420" spans="1:12" ht="12.75">
      <c r="A420" s="40"/>
      <c r="B420" s="154"/>
      <c r="C420" s="40"/>
      <c r="D420" s="40"/>
      <c r="E420" s="102"/>
      <c r="F420" s="35"/>
      <c r="G420" s="35"/>
      <c r="L420" s="151"/>
    </row>
    <row r="421" spans="1:12" ht="12.75">
      <c r="A421" s="40"/>
      <c r="B421" s="154" t="s">
        <v>537</v>
      </c>
      <c r="C421" s="40"/>
      <c r="D421" s="40"/>
      <c r="E421" s="102"/>
      <c r="F421" s="35" t="e">
        <f>#REF!</f>
        <v>#REF!</v>
      </c>
      <c r="G421" s="35">
        <v>0</v>
      </c>
      <c r="L421" s="151"/>
    </row>
    <row r="422" spans="1:12" ht="12.75">
      <c r="A422" s="40"/>
      <c r="B422" s="154"/>
      <c r="C422" s="40"/>
      <c r="D422" s="40"/>
      <c r="E422" s="102"/>
      <c r="F422" s="35"/>
      <c r="G422" s="35"/>
      <c r="L422" s="151"/>
    </row>
    <row r="423" spans="1:12" ht="12.75">
      <c r="A423" s="40"/>
      <c r="B423" s="154" t="s">
        <v>675</v>
      </c>
      <c r="C423" s="40"/>
      <c r="D423" s="40"/>
      <c r="E423" s="102"/>
      <c r="F423" s="35" t="e">
        <f>#REF!</f>
        <v>#REF!</v>
      </c>
      <c r="G423" s="35">
        <v>0</v>
      </c>
      <c r="L423" s="151"/>
    </row>
    <row r="424" spans="1:12" ht="12.75">
      <c r="A424" s="40"/>
      <c r="B424" s="154"/>
      <c r="C424" s="40"/>
      <c r="D424" s="40"/>
      <c r="E424" s="102"/>
      <c r="F424" s="35"/>
      <c r="G424" s="35"/>
      <c r="L424" s="151"/>
    </row>
    <row r="425" spans="1:12" ht="12.75">
      <c r="A425" s="40"/>
      <c r="B425" s="154" t="s">
        <v>676</v>
      </c>
      <c r="C425" s="40"/>
      <c r="D425" s="40"/>
      <c r="E425" s="102"/>
      <c r="F425" s="35" t="e">
        <f>#REF!</f>
        <v>#REF!</v>
      </c>
      <c r="G425" s="35">
        <v>0</v>
      </c>
      <c r="L425" s="151"/>
    </row>
    <row r="426" spans="1:12" ht="12.75">
      <c r="A426" s="40"/>
      <c r="B426" s="36"/>
      <c r="C426" s="40"/>
      <c r="D426" s="40"/>
      <c r="E426" s="102"/>
      <c r="F426" s="35"/>
      <c r="G426" s="35"/>
      <c r="L426" s="151"/>
    </row>
    <row r="427" spans="1:12" ht="12.75">
      <c r="A427" s="40"/>
      <c r="B427" s="155" t="s">
        <v>634</v>
      </c>
      <c r="C427" s="40"/>
      <c r="D427" s="40"/>
      <c r="E427" s="102"/>
      <c r="F427" s="250" t="e">
        <f>SUM(F411:F425)</f>
        <v>#REF!</v>
      </c>
      <c r="G427" s="36">
        <f>SUM(G411:G425)</f>
        <v>2859300</v>
      </c>
      <c r="L427" s="151"/>
    </row>
    <row r="428" spans="1:12" ht="12.75">
      <c r="A428" s="40"/>
      <c r="B428" s="155"/>
      <c r="C428" s="40"/>
      <c r="D428" s="40"/>
      <c r="E428" s="102"/>
      <c r="F428" s="36"/>
      <c r="G428" s="35"/>
      <c r="L428" s="151"/>
    </row>
    <row r="429" spans="1:12" ht="12.75">
      <c r="A429" s="40"/>
      <c r="B429" s="36" t="s">
        <v>673</v>
      </c>
      <c r="C429" s="40"/>
      <c r="D429" s="40"/>
      <c r="E429" s="102"/>
      <c r="F429" s="35"/>
      <c r="G429" s="35"/>
      <c r="L429" s="151"/>
    </row>
    <row r="430" spans="1:12" ht="12.75">
      <c r="A430" s="40"/>
      <c r="B430" s="36"/>
      <c r="C430" s="40"/>
      <c r="D430" s="40"/>
      <c r="E430" s="102"/>
      <c r="F430" s="35"/>
      <c r="G430" s="35"/>
      <c r="L430" s="151"/>
    </row>
    <row r="431" spans="1:12" ht="12.75">
      <c r="A431" s="40"/>
      <c r="B431" s="154" t="s">
        <v>374</v>
      </c>
      <c r="C431" s="40"/>
      <c r="D431" s="40"/>
      <c r="E431" s="102"/>
      <c r="F431" s="35" t="e">
        <f>#REF!</f>
        <v>#REF!</v>
      </c>
      <c r="G431" s="35">
        <v>1531900</v>
      </c>
      <c r="L431" s="151"/>
    </row>
    <row r="432" spans="1:12" ht="12.75">
      <c r="A432" s="40"/>
      <c r="B432" s="154"/>
      <c r="C432" s="40"/>
      <c r="D432" s="40"/>
      <c r="E432" s="102"/>
      <c r="F432" s="35"/>
      <c r="G432" s="35"/>
      <c r="L432" s="151"/>
    </row>
    <row r="433" spans="1:12" ht="12.75">
      <c r="A433" s="40"/>
      <c r="B433" s="154" t="s">
        <v>139</v>
      </c>
      <c r="C433" s="40"/>
      <c r="D433" s="40"/>
      <c r="E433" s="102"/>
      <c r="F433" s="35" t="e">
        <f>#REF!</f>
        <v>#REF!</v>
      </c>
      <c r="G433" s="35">
        <v>178650</v>
      </c>
      <c r="L433" s="151"/>
    </row>
    <row r="434" spans="1:12" ht="12.75">
      <c r="A434" s="40"/>
      <c r="B434" s="154"/>
      <c r="C434" s="40"/>
      <c r="D434" s="40"/>
      <c r="E434" s="102"/>
      <c r="F434" s="35"/>
      <c r="G434" s="35"/>
      <c r="L434" s="151"/>
    </row>
    <row r="435" spans="1:12" ht="12.75">
      <c r="A435" s="40"/>
      <c r="B435" s="154" t="s">
        <v>1069</v>
      </c>
      <c r="C435" s="40"/>
      <c r="D435" s="40"/>
      <c r="E435" s="102"/>
      <c r="F435" s="35" t="e">
        <f>#REF!</f>
        <v>#REF!</v>
      </c>
      <c r="G435" s="35">
        <v>1038577</v>
      </c>
      <c r="L435" s="151"/>
    </row>
    <row r="436" spans="1:12" ht="12.75">
      <c r="A436" s="40"/>
      <c r="B436" s="154"/>
      <c r="C436" s="40"/>
      <c r="D436" s="40"/>
      <c r="E436" s="102"/>
      <c r="F436" s="35"/>
      <c r="G436" s="35"/>
      <c r="L436" s="151"/>
    </row>
    <row r="437" spans="1:12" ht="12.75">
      <c r="A437" s="40"/>
      <c r="B437" s="154" t="s">
        <v>140</v>
      </c>
      <c r="C437" s="40"/>
      <c r="D437" s="40"/>
      <c r="E437" s="102"/>
      <c r="F437" s="35" t="e">
        <f>#REF!</f>
        <v>#REF!</v>
      </c>
      <c r="G437" s="35">
        <v>89702</v>
      </c>
      <c r="L437" s="151"/>
    </row>
    <row r="438" spans="1:12" ht="12.75">
      <c r="A438" s="40"/>
      <c r="B438" s="154"/>
      <c r="C438" s="40"/>
      <c r="D438" s="40"/>
      <c r="E438" s="102"/>
      <c r="F438" s="35"/>
      <c r="G438" s="35"/>
      <c r="L438" s="151"/>
    </row>
    <row r="439" spans="1:12" ht="12.75">
      <c r="A439" s="40"/>
      <c r="B439" s="154" t="s">
        <v>794</v>
      </c>
      <c r="C439" s="40"/>
      <c r="D439" s="40"/>
      <c r="E439" s="102"/>
      <c r="F439" s="35" t="e">
        <f>#REF!</f>
        <v>#REF!</v>
      </c>
      <c r="G439" s="35">
        <v>130800</v>
      </c>
      <c r="L439" s="151"/>
    </row>
    <row r="440" spans="1:12" ht="12.75">
      <c r="A440" s="40"/>
      <c r="B440" s="154"/>
      <c r="C440" s="40"/>
      <c r="D440" s="40"/>
      <c r="E440" s="102"/>
      <c r="F440" s="35"/>
      <c r="G440" s="35"/>
      <c r="L440" s="151"/>
    </row>
    <row r="441" spans="1:12" ht="12.75">
      <c r="A441" s="40"/>
      <c r="B441" s="154" t="s">
        <v>892</v>
      </c>
      <c r="C441" s="40"/>
      <c r="D441" s="40"/>
      <c r="E441" s="102"/>
      <c r="F441" s="35" t="e">
        <f>#REF!</f>
        <v>#REF!</v>
      </c>
      <c r="G441" s="35">
        <v>594335</v>
      </c>
      <c r="L441" s="151"/>
    </row>
    <row r="442" spans="1:12" ht="12.75">
      <c r="A442" s="40"/>
      <c r="B442" s="154"/>
      <c r="C442" s="40"/>
      <c r="D442" s="40"/>
      <c r="E442" s="102"/>
      <c r="F442" s="35"/>
      <c r="G442" s="35"/>
      <c r="L442" s="151"/>
    </row>
    <row r="443" spans="1:12" ht="12.75">
      <c r="A443" s="40"/>
      <c r="B443" s="154" t="s">
        <v>795</v>
      </c>
      <c r="C443" s="40"/>
      <c r="D443" s="40"/>
      <c r="E443" s="102"/>
      <c r="F443" s="35" t="e">
        <f>#REF!</f>
        <v>#REF!</v>
      </c>
      <c r="G443" s="35">
        <v>221962</v>
      </c>
      <c r="L443" s="151"/>
    </row>
    <row r="444" spans="1:12" ht="12.75">
      <c r="A444" s="40"/>
      <c r="B444" s="154"/>
      <c r="C444" s="40"/>
      <c r="D444" s="40"/>
      <c r="E444" s="102"/>
      <c r="F444" s="35"/>
      <c r="G444" s="35"/>
      <c r="L444" s="151"/>
    </row>
    <row r="445" spans="1:12" ht="12.75">
      <c r="A445" s="40"/>
      <c r="B445" s="154" t="s">
        <v>141</v>
      </c>
      <c r="C445" s="40"/>
      <c r="D445" s="40"/>
      <c r="E445" s="102"/>
      <c r="F445" s="35" t="e">
        <f>#REF!</f>
        <v>#REF!</v>
      </c>
      <c r="G445" s="35">
        <v>353235</v>
      </c>
      <c r="L445" s="151"/>
    </row>
    <row r="446" spans="1:12" ht="12.75">
      <c r="A446" s="40"/>
      <c r="B446" s="154"/>
      <c r="C446" s="40"/>
      <c r="D446" s="40"/>
      <c r="E446" s="102"/>
      <c r="F446" s="35"/>
      <c r="G446" s="35"/>
      <c r="L446" s="151"/>
    </row>
    <row r="447" spans="1:12" ht="12.75">
      <c r="A447" s="40"/>
      <c r="B447" s="154" t="s">
        <v>142</v>
      </c>
      <c r="C447" s="40"/>
      <c r="D447" s="40"/>
      <c r="E447" s="102"/>
      <c r="F447" s="35" t="e">
        <f>#REF!</f>
        <v>#REF!</v>
      </c>
      <c r="G447" s="35">
        <v>89451</v>
      </c>
      <c r="L447" s="151"/>
    </row>
    <row r="448" spans="1:12" ht="12.75">
      <c r="A448" s="40"/>
      <c r="B448" s="154" t="s">
        <v>15</v>
      </c>
      <c r="C448" s="40"/>
      <c r="D448" s="40"/>
      <c r="E448" s="102"/>
      <c r="F448" s="35" t="e">
        <f>#REF!</f>
        <v>#REF!</v>
      </c>
      <c r="G448" s="35"/>
      <c r="L448" s="151"/>
    </row>
    <row r="449" spans="1:12" ht="12.75">
      <c r="A449" s="40"/>
      <c r="B449" s="155" t="s">
        <v>634</v>
      </c>
      <c r="C449" s="40"/>
      <c r="D449" s="40"/>
      <c r="E449" s="102"/>
      <c r="F449" s="250" t="e">
        <f>SUM(F431:F448)</f>
        <v>#REF!</v>
      </c>
      <c r="G449" s="36">
        <f>SUM(G431:G447)</f>
        <v>4228612</v>
      </c>
      <c r="L449" s="151"/>
    </row>
    <row r="450" spans="1:12" ht="12.75">
      <c r="A450" s="40"/>
      <c r="B450" s="36"/>
      <c r="C450" s="40"/>
      <c r="D450" s="40"/>
      <c r="E450" s="102"/>
      <c r="F450" s="35"/>
      <c r="G450" s="35"/>
      <c r="L450" s="151"/>
    </row>
    <row r="451" spans="1:12" ht="12.75">
      <c r="A451" s="40"/>
      <c r="B451" s="36" t="s">
        <v>1040</v>
      </c>
      <c r="C451" s="40"/>
      <c r="D451" s="40"/>
      <c r="E451" s="102"/>
      <c r="F451" s="35"/>
      <c r="G451" s="35"/>
      <c r="L451" s="151"/>
    </row>
    <row r="452" spans="1:12" ht="12.75">
      <c r="A452" s="40"/>
      <c r="B452" s="36"/>
      <c r="C452" s="40"/>
      <c r="D452" s="40"/>
      <c r="E452" s="102"/>
      <c r="F452" s="35"/>
      <c r="G452" s="35"/>
      <c r="L452" s="151"/>
    </row>
    <row r="453" spans="1:12" ht="12.75">
      <c r="A453" s="40"/>
      <c r="B453" s="154" t="s">
        <v>143</v>
      </c>
      <c r="C453" s="40"/>
      <c r="D453" s="40"/>
      <c r="E453" s="102"/>
      <c r="F453" s="35" t="e">
        <f>#REF!</f>
        <v>#REF!</v>
      </c>
      <c r="G453" s="35">
        <v>373017</v>
      </c>
      <c r="L453" s="151"/>
    </row>
    <row r="454" spans="1:12" ht="12.75">
      <c r="A454" s="40"/>
      <c r="B454" s="154"/>
      <c r="C454" s="40"/>
      <c r="D454" s="40"/>
      <c r="E454" s="102"/>
      <c r="F454" s="35"/>
      <c r="G454" s="35"/>
      <c r="L454" s="151"/>
    </row>
    <row r="455" spans="1:12" ht="12.75">
      <c r="A455" s="40"/>
      <c r="B455" s="154" t="s">
        <v>144</v>
      </c>
      <c r="C455" s="40"/>
      <c r="D455" s="40"/>
      <c r="E455" s="102"/>
      <c r="F455" s="35" t="e">
        <f>#REF!</f>
        <v>#REF!</v>
      </c>
      <c r="G455" s="35">
        <v>27764</v>
      </c>
      <c r="L455" s="151"/>
    </row>
    <row r="456" spans="1:12" ht="12.75">
      <c r="A456" s="40"/>
      <c r="B456" s="154"/>
      <c r="C456" s="40"/>
      <c r="D456" s="40"/>
      <c r="E456" s="102"/>
      <c r="F456" s="35"/>
      <c r="G456" s="35"/>
      <c r="L456" s="151"/>
    </row>
    <row r="457" spans="1:12" ht="12.75">
      <c r="A457" s="40"/>
      <c r="B457" s="154" t="s">
        <v>99</v>
      </c>
      <c r="C457" s="40"/>
      <c r="D457" s="40"/>
      <c r="E457" s="102"/>
      <c r="F457" s="35" t="e">
        <f>#REF!</f>
        <v>#REF!</v>
      </c>
      <c r="G457" s="35">
        <v>168485</v>
      </c>
      <c r="L457" s="151"/>
    </row>
    <row r="458" spans="1:12" ht="12.75">
      <c r="A458" s="40"/>
      <c r="B458" s="154"/>
      <c r="C458" s="40"/>
      <c r="D458" s="40"/>
      <c r="E458" s="102"/>
      <c r="F458" s="35"/>
      <c r="G458" s="35"/>
      <c r="L458" s="151"/>
    </row>
    <row r="459" spans="1:12" ht="12.75">
      <c r="A459" s="40"/>
      <c r="B459" s="154" t="s">
        <v>145</v>
      </c>
      <c r="C459" s="40"/>
      <c r="D459" s="40"/>
      <c r="E459" s="102"/>
      <c r="F459" s="35" t="e">
        <f>#REF!</f>
        <v>#REF!</v>
      </c>
      <c r="G459" s="35">
        <v>1811</v>
      </c>
      <c r="L459" s="151"/>
    </row>
    <row r="460" spans="1:12" ht="12.75">
      <c r="A460" s="40"/>
      <c r="B460" s="154"/>
      <c r="C460" s="40"/>
      <c r="D460" s="40"/>
      <c r="E460" s="102"/>
      <c r="F460" s="35"/>
      <c r="G460" s="35"/>
      <c r="L460" s="151"/>
    </row>
    <row r="461" spans="1:12" ht="12.75">
      <c r="A461" s="40"/>
      <c r="B461" s="154" t="s">
        <v>893</v>
      </c>
      <c r="C461" s="40"/>
      <c r="D461" s="40"/>
      <c r="E461" s="102"/>
      <c r="F461" s="35" t="e">
        <f>#REF!</f>
        <v>#REF!</v>
      </c>
      <c r="G461" s="35">
        <v>31600</v>
      </c>
      <c r="L461" s="151"/>
    </row>
    <row r="462" spans="1:12" ht="12.75">
      <c r="A462" s="40"/>
      <c r="B462" s="154" t="s">
        <v>16</v>
      </c>
      <c r="C462" s="40"/>
      <c r="D462" s="40"/>
      <c r="E462" s="102"/>
      <c r="F462" s="35" t="e">
        <f>#REF!</f>
        <v>#REF!</v>
      </c>
      <c r="G462" s="35"/>
      <c r="L462" s="151"/>
    </row>
    <row r="463" spans="1:12" ht="12.75">
      <c r="A463" s="40"/>
      <c r="B463" s="154" t="s">
        <v>894</v>
      </c>
      <c r="C463" s="40"/>
      <c r="D463" s="40"/>
      <c r="E463" s="102"/>
      <c r="F463" s="35" t="e">
        <f>#REF!</f>
        <v>#REF!</v>
      </c>
      <c r="G463" s="35">
        <v>815000</v>
      </c>
      <c r="L463" s="151"/>
    </row>
    <row r="464" spans="1:12" ht="12.75">
      <c r="A464" s="40"/>
      <c r="B464" s="154"/>
      <c r="C464" s="40"/>
      <c r="D464" s="40"/>
      <c r="E464" s="102"/>
      <c r="F464" s="35"/>
      <c r="G464" s="35"/>
      <c r="L464" s="151"/>
    </row>
    <row r="465" spans="1:12" ht="12.75">
      <c r="A465" s="40"/>
      <c r="B465" s="154" t="e">
        <f>#REF!</f>
        <v>#REF!</v>
      </c>
      <c r="C465" s="40"/>
      <c r="D465" s="40"/>
      <c r="E465" s="102"/>
      <c r="F465" s="35" t="e">
        <f>#REF!</f>
        <v>#REF!</v>
      </c>
      <c r="G465" s="35"/>
      <c r="L465" s="151"/>
    </row>
    <row r="466" spans="1:12" ht="12.75">
      <c r="A466" s="40"/>
      <c r="B466" s="154"/>
      <c r="C466" s="40"/>
      <c r="D466" s="40"/>
      <c r="E466" s="102"/>
      <c r="F466" s="35"/>
      <c r="G466" s="35"/>
      <c r="L466" s="151"/>
    </row>
    <row r="467" spans="1:12" ht="12.75">
      <c r="A467" s="40"/>
      <c r="B467" s="154" t="s">
        <v>146</v>
      </c>
      <c r="C467" s="40"/>
      <c r="D467" s="40"/>
      <c r="E467" s="102"/>
      <c r="F467" s="35" t="e">
        <f>#REF!</f>
        <v>#REF!</v>
      </c>
      <c r="G467" s="35">
        <v>583497</v>
      </c>
      <c r="L467" s="151"/>
    </row>
    <row r="468" spans="1:12" ht="12.75">
      <c r="A468" s="40"/>
      <c r="B468" s="154"/>
      <c r="C468" s="40"/>
      <c r="D468" s="40"/>
      <c r="E468" s="102"/>
      <c r="F468" s="35"/>
      <c r="G468" s="35"/>
      <c r="L468" s="151"/>
    </row>
    <row r="469" spans="1:12" ht="12.75">
      <c r="A469" s="40"/>
      <c r="B469" s="154" t="s">
        <v>147</v>
      </c>
      <c r="C469" s="40"/>
      <c r="D469" s="40"/>
      <c r="E469" s="102"/>
      <c r="F469" s="35" t="e">
        <f>#REF!</f>
        <v>#REF!</v>
      </c>
      <c r="G469" s="35">
        <v>0</v>
      </c>
      <c r="L469" s="151"/>
    </row>
    <row r="470" spans="1:12" ht="12.75">
      <c r="A470" s="40"/>
      <c r="B470" s="36"/>
      <c r="C470" s="40"/>
      <c r="D470" s="40"/>
      <c r="E470" s="102"/>
      <c r="F470" s="35"/>
      <c r="G470" s="35"/>
      <c r="L470" s="151"/>
    </row>
    <row r="471" spans="1:12" ht="12.75">
      <c r="A471" s="40"/>
      <c r="B471" s="155" t="s">
        <v>634</v>
      </c>
      <c r="C471" s="40"/>
      <c r="D471" s="40"/>
      <c r="E471" s="102"/>
      <c r="F471" s="250" t="e">
        <f>SUM(F453:F469)</f>
        <v>#REF!</v>
      </c>
      <c r="G471" s="36">
        <f>SUM(G453:G469)</f>
        <v>2001174</v>
      </c>
      <c r="L471" s="151"/>
    </row>
    <row r="472" spans="1:12" ht="12.75">
      <c r="A472" s="40"/>
      <c r="B472" s="155"/>
      <c r="C472" s="40"/>
      <c r="D472" s="40"/>
      <c r="E472" s="102"/>
      <c r="F472" s="35"/>
      <c r="G472" s="35"/>
      <c r="L472" s="151"/>
    </row>
    <row r="473" spans="1:12" ht="12.75">
      <c r="A473" s="40"/>
      <c r="B473" s="156" t="s">
        <v>451</v>
      </c>
      <c r="C473" s="40"/>
      <c r="D473" s="40"/>
      <c r="E473" s="102"/>
      <c r="F473" s="35"/>
      <c r="G473" s="35"/>
      <c r="L473" s="151"/>
    </row>
    <row r="474" spans="1:12" ht="12.75">
      <c r="A474" s="40"/>
      <c r="B474" s="155"/>
      <c r="C474" s="40"/>
      <c r="D474" s="40"/>
      <c r="E474" s="102"/>
      <c r="F474" s="35"/>
      <c r="G474" s="35"/>
      <c r="L474" s="151"/>
    </row>
    <row r="475" spans="1:12" ht="12.75">
      <c r="A475" s="40"/>
      <c r="B475" s="154" t="s">
        <v>571</v>
      </c>
      <c r="C475" s="40"/>
      <c r="D475" s="40"/>
      <c r="E475" s="102"/>
      <c r="F475" s="35" t="e">
        <f>#REF!</f>
        <v>#REF!</v>
      </c>
      <c r="G475" s="35">
        <v>10394983</v>
      </c>
      <c r="L475" s="151"/>
    </row>
    <row r="476" spans="1:12" ht="12.75">
      <c r="A476" s="40"/>
      <c r="B476" s="154" t="s">
        <v>746</v>
      </c>
      <c r="C476" s="40"/>
      <c r="D476" s="40"/>
      <c r="E476" s="102"/>
      <c r="F476" s="35" t="e">
        <f>#REF!</f>
        <v>#REF!</v>
      </c>
      <c r="G476" s="35">
        <v>578004</v>
      </c>
      <c r="L476" s="151"/>
    </row>
    <row r="477" spans="1:12" ht="12.75">
      <c r="A477" s="40"/>
      <c r="B477" s="154" t="s">
        <v>573</v>
      </c>
      <c r="C477" s="40"/>
      <c r="D477" s="40"/>
      <c r="E477" s="102"/>
      <c r="F477" s="35" t="e">
        <f>#REF!</f>
        <v>#REF!</v>
      </c>
      <c r="G477" s="35">
        <v>231488</v>
      </c>
      <c r="L477" s="151"/>
    </row>
    <row r="478" spans="1:12" ht="12.75">
      <c r="A478" s="40"/>
      <c r="B478" s="154"/>
      <c r="C478" s="40"/>
      <c r="D478" s="40"/>
      <c r="E478" s="102"/>
      <c r="F478" s="35"/>
      <c r="G478" s="35"/>
      <c r="L478" s="151"/>
    </row>
    <row r="479" spans="1:12" ht="12.75">
      <c r="A479" s="40"/>
      <c r="B479" s="154" t="s">
        <v>792</v>
      </c>
      <c r="C479" s="40"/>
      <c r="D479" s="40"/>
      <c r="E479" s="102"/>
      <c r="F479" s="35" t="e">
        <f>#REF!</f>
        <v>#REF!</v>
      </c>
      <c r="G479" s="35">
        <v>3708444</v>
      </c>
      <c r="L479" s="151"/>
    </row>
    <row r="480" spans="1:12" ht="12.75">
      <c r="A480" s="40"/>
      <c r="B480" s="154"/>
      <c r="C480" s="40"/>
      <c r="D480" s="40"/>
      <c r="E480" s="102"/>
      <c r="F480" s="35"/>
      <c r="G480" s="35"/>
      <c r="L480" s="151"/>
    </row>
    <row r="481" spans="1:12" ht="12.75">
      <c r="A481" s="40"/>
      <c r="B481" s="154" t="s">
        <v>793</v>
      </c>
      <c r="C481" s="40"/>
      <c r="D481" s="40"/>
      <c r="E481" s="102"/>
      <c r="F481" s="35" t="e">
        <f>#REF!</f>
        <v>#REF!</v>
      </c>
      <c r="G481" s="35">
        <v>615655</v>
      </c>
      <c r="L481" s="151"/>
    </row>
    <row r="482" spans="1:12" ht="12.75">
      <c r="A482" s="40"/>
      <c r="B482" s="154"/>
      <c r="C482" s="40"/>
      <c r="D482" s="40"/>
      <c r="E482" s="102"/>
      <c r="F482" s="35"/>
      <c r="G482" s="35"/>
      <c r="L482" s="151"/>
    </row>
    <row r="483" spans="1:12" ht="12.75">
      <c r="A483" s="40"/>
      <c r="B483" s="154" t="s">
        <v>572</v>
      </c>
      <c r="C483" s="40"/>
      <c r="D483" s="40"/>
      <c r="E483" s="102"/>
      <c r="F483" s="35" t="e">
        <f>#REF!</f>
        <v>#REF!</v>
      </c>
      <c r="G483" s="35">
        <v>61768</v>
      </c>
      <c r="L483" s="151"/>
    </row>
    <row r="484" spans="1:12" ht="12.75">
      <c r="A484" s="40"/>
      <c r="B484" s="155"/>
      <c r="C484" s="40"/>
      <c r="D484" s="40"/>
      <c r="E484" s="102"/>
      <c r="F484" s="35"/>
      <c r="G484" s="35"/>
      <c r="L484" s="151"/>
    </row>
    <row r="485" spans="1:12" ht="12.75">
      <c r="A485" s="40"/>
      <c r="B485" s="155" t="s">
        <v>634</v>
      </c>
      <c r="C485" s="40"/>
      <c r="D485" s="40"/>
      <c r="E485" s="102"/>
      <c r="F485" s="250" t="e">
        <f>SUM(F475:F483)</f>
        <v>#REF!</v>
      </c>
      <c r="G485" s="36">
        <f>SUM(G475:G483)</f>
        <v>15590342</v>
      </c>
      <c r="L485" s="151"/>
    </row>
    <row r="486" spans="1:12" ht="12.75">
      <c r="A486" s="40"/>
      <c r="B486" s="155"/>
      <c r="C486" s="40"/>
      <c r="D486" s="40"/>
      <c r="E486" s="102"/>
      <c r="F486" s="35"/>
      <c r="G486" s="35"/>
      <c r="L486" s="151"/>
    </row>
    <row r="487" spans="1:12" ht="12.75">
      <c r="A487" s="40"/>
      <c r="B487" s="155"/>
      <c r="C487" s="40"/>
      <c r="D487" s="40"/>
      <c r="E487" s="102"/>
      <c r="F487" s="35"/>
      <c r="G487" s="35"/>
      <c r="L487" s="151"/>
    </row>
    <row r="488" spans="1:12" ht="12.75">
      <c r="A488" s="40"/>
      <c r="B488" s="156" t="s">
        <v>797</v>
      </c>
      <c r="C488" s="40"/>
      <c r="D488" s="40"/>
      <c r="E488" s="102"/>
      <c r="F488" s="35"/>
      <c r="G488" s="35"/>
      <c r="L488" s="151"/>
    </row>
    <row r="489" spans="1:12" ht="12.75">
      <c r="A489" s="40"/>
      <c r="B489" s="155"/>
      <c r="C489" s="40"/>
      <c r="D489" s="40"/>
      <c r="E489" s="102"/>
      <c r="F489" s="35"/>
      <c r="G489" s="35"/>
      <c r="L489" s="151"/>
    </row>
    <row r="490" spans="1:12" ht="12.75">
      <c r="A490" s="40"/>
      <c r="B490" s="154" t="s">
        <v>798</v>
      </c>
      <c r="C490" s="40"/>
      <c r="D490" s="40"/>
      <c r="E490" s="102"/>
      <c r="F490" s="35" t="e">
        <f>#REF!</f>
        <v>#REF!</v>
      </c>
      <c r="G490" s="35">
        <v>1096252</v>
      </c>
      <c r="L490" s="151"/>
    </row>
    <row r="491" spans="1:12" ht="12.75">
      <c r="A491" s="40"/>
      <c r="B491" s="154"/>
      <c r="C491" s="40"/>
      <c r="D491" s="40"/>
      <c r="E491" s="102"/>
      <c r="F491" s="35"/>
      <c r="G491" s="35"/>
      <c r="L491" s="151"/>
    </row>
    <row r="492" spans="1:12" ht="12.75">
      <c r="A492" s="40"/>
      <c r="B492" s="154" t="s">
        <v>800</v>
      </c>
      <c r="C492" s="40"/>
      <c r="D492" s="40"/>
      <c r="E492" s="102"/>
      <c r="F492" s="35" t="e">
        <f>#REF!</f>
        <v>#REF!</v>
      </c>
      <c r="G492" s="35">
        <v>989285</v>
      </c>
      <c r="L492" s="151"/>
    </row>
    <row r="493" spans="1:12" ht="12.75">
      <c r="A493" s="40"/>
      <c r="B493" s="154"/>
      <c r="C493" s="40"/>
      <c r="D493" s="40"/>
      <c r="E493" s="102"/>
      <c r="F493" s="35"/>
      <c r="G493" s="35"/>
      <c r="L493" s="151"/>
    </row>
    <row r="494" spans="1:12" ht="12.75">
      <c r="A494" s="40"/>
      <c r="B494" s="154" t="s">
        <v>605</v>
      </c>
      <c r="C494" s="40"/>
      <c r="D494" s="40"/>
      <c r="E494" s="102"/>
      <c r="F494" s="35" t="e">
        <f>#REF!</f>
        <v>#REF!</v>
      </c>
      <c r="G494" s="35">
        <v>168785</v>
      </c>
      <c r="L494" s="151"/>
    </row>
    <row r="495" spans="1:12" ht="12.75">
      <c r="A495" s="40"/>
      <c r="B495" s="154"/>
      <c r="C495" s="40"/>
      <c r="D495" s="40"/>
      <c r="E495" s="102"/>
      <c r="F495" s="35"/>
      <c r="G495" s="35"/>
      <c r="L495" s="151"/>
    </row>
    <row r="496" spans="1:12" ht="12.75">
      <c r="A496" s="40"/>
      <c r="B496" s="154" t="s">
        <v>799</v>
      </c>
      <c r="C496" s="40"/>
      <c r="D496" s="40"/>
      <c r="E496" s="102"/>
      <c r="F496" s="35" t="e">
        <f>#REF!</f>
        <v>#REF!</v>
      </c>
      <c r="G496" s="35">
        <v>347153</v>
      </c>
      <c r="L496" s="151"/>
    </row>
    <row r="497" spans="1:12" ht="12.75">
      <c r="A497" s="40"/>
      <c r="B497" s="155"/>
      <c r="C497" s="40"/>
      <c r="D497" s="40"/>
      <c r="E497" s="102"/>
      <c r="F497" s="35"/>
      <c r="G497" s="35"/>
      <c r="L497" s="151"/>
    </row>
    <row r="498" spans="1:12" ht="12.75">
      <c r="A498" s="40"/>
      <c r="B498" s="155" t="s">
        <v>634</v>
      </c>
      <c r="C498" s="40"/>
      <c r="D498" s="40"/>
      <c r="E498" s="102"/>
      <c r="F498" s="36" t="e">
        <f>SUM(F490:F496)</f>
        <v>#REF!</v>
      </c>
      <c r="G498" s="36">
        <f>SUM(G490:G496)</f>
        <v>2601475</v>
      </c>
      <c r="L498" s="151"/>
    </row>
    <row r="499" spans="1:12" ht="12.75">
      <c r="A499" s="40"/>
      <c r="B499" s="155"/>
      <c r="C499" s="40"/>
      <c r="D499" s="40"/>
      <c r="E499" s="102"/>
      <c r="F499" s="35"/>
      <c r="G499" s="35"/>
      <c r="L499" s="151"/>
    </row>
    <row r="500" spans="1:12" ht="12.75">
      <c r="A500" s="40"/>
      <c r="B500" s="155"/>
      <c r="C500" s="40"/>
      <c r="D500" s="40"/>
      <c r="E500" s="102"/>
      <c r="F500" s="35"/>
      <c r="G500" s="35"/>
      <c r="L500" s="151"/>
    </row>
    <row r="501" spans="1:12" ht="12.75">
      <c r="A501" s="40"/>
      <c r="B501" s="156" t="s">
        <v>452</v>
      </c>
      <c r="C501" s="40"/>
      <c r="D501" s="40"/>
      <c r="E501" s="102"/>
      <c r="F501" s="35"/>
      <c r="G501" s="35"/>
      <c r="L501" s="151"/>
    </row>
    <row r="502" spans="1:12" ht="12.75">
      <c r="A502" s="40"/>
      <c r="B502" s="155"/>
      <c r="C502" s="40"/>
      <c r="D502" s="40"/>
      <c r="E502" s="102"/>
      <c r="F502" s="35"/>
      <c r="G502" s="35"/>
      <c r="L502" s="151"/>
    </row>
    <row r="503" spans="1:12" ht="12.75">
      <c r="A503" s="40"/>
      <c r="B503" s="154" t="s">
        <v>509</v>
      </c>
      <c r="C503" s="40"/>
      <c r="D503" s="40"/>
      <c r="E503" s="102"/>
      <c r="F503" s="35" t="e">
        <f>#REF!</f>
        <v>#REF!</v>
      </c>
      <c r="G503" s="35"/>
      <c r="L503" s="151"/>
    </row>
    <row r="504" spans="1:12" ht="12.75">
      <c r="A504" s="40"/>
      <c r="B504" s="155"/>
      <c r="C504" s="40"/>
      <c r="D504" s="40"/>
      <c r="E504" s="102"/>
      <c r="F504" s="35"/>
      <c r="G504" s="35"/>
      <c r="L504" s="151"/>
    </row>
    <row r="505" spans="1:12" ht="12.75">
      <c r="A505" s="40"/>
      <c r="B505" s="154" t="s">
        <v>801</v>
      </c>
      <c r="C505" s="40"/>
      <c r="D505" s="40"/>
      <c r="E505" s="102"/>
      <c r="F505" s="35" t="e">
        <f>#REF!</f>
        <v>#REF!</v>
      </c>
      <c r="G505" s="35">
        <v>3741162</v>
      </c>
      <c r="L505" s="151"/>
    </row>
    <row r="506" spans="1:12" ht="12.75">
      <c r="A506" s="40"/>
      <c r="B506" s="154"/>
      <c r="C506" s="40"/>
      <c r="D506" s="40"/>
      <c r="E506" s="102"/>
      <c r="F506" s="35"/>
      <c r="G506" s="35"/>
      <c r="L506" s="151"/>
    </row>
    <row r="507" spans="1:12" ht="12.75">
      <c r="A507" s="40"/>
      <c r="B507" s="154" t="s">
        <v>802</v>
      </c>
      <c r="C507" s="40"/>
      <c r="D507" s="40"/>
      <c r="E507" s="102"/>
      <c r="F507" s="35" t="e">
        <f>#REF!</f>
        <v>#REF!</v>
      </c>
      <c r="G507" s="35">
        <v>445000</v>
      </c>
      <c r="L507" s="151"/>
    </row>
    <row r="508" spans="1:12" ht="12.75">
      <c r="A508" s="40"/>
      <c r="B508" s="154"/>
      <c r="C508" s="40"/>
      <c r="D508" s="40"/>
      <c r="E508" s="102"/>
      <c r="F508" s="35"/>
      <c r="G508" s="35"/>
      <c r="L508" s="151"/>
    </row>
    <row r="509" spans="1:12" ht="12.75">
      <c r="A509" s="40"/>
      <c r="B509" s="154" t="s">
        <v>510</v>
      </c>
      <c r="C509" s="40"/>
      <c r="D509" s="40"/>
      <c r="E509" s="102"/>
      <c r="F509" s="35" t="e">
        <f>#REF!</f>
        <v>#REF!</v>
      </c>
      <c r="G509" s="35"/>
      <c r="L509" s="151"/>
    </row>
    <row r="510" spans="1:12" ht="12.75">
      <c r="A510" s="40"/>
      <c r="B510" s="154"/>
      <c r="C510" s="40"/>
      <c r="D510" s="40"/>
      <c r="E510" s="102"/>
      <c r="F510" s="35"/>
      <c r="G510" s="35"/>
      <c r="L510" s="151"/>
    </row>
    <row r="511" spans="1:12" ht="12.75">
      <c r="A511" s="40"/>
      <c r="B511" s="154" t="s">
        <v>75</v>
      </c>
      <c r="C511" s="40"/>
      <c r="D511" s="40"/>
      <c r="E511" s="102"/>
      <c r="F511" s="35" t="e">
        <f>#REF!</f>
        <v>#REF!</v>
      </c>
      <c r="G511" s="35"/>
      <c r="L511" s="151"/>
    </row>
    <row r="512" spans="1:12" ht="12.75">
      <c r="A512" s="40"/>
      <c r="B512" s="154"/>
      <c r="C512" s="40"/>
      <c r="D512" s="40"/>
      <c r="E512" s="102"/>
      <c r="F512" s="35"/>
      <c r="G512" s="35"/>
      <c r="L512" s="151"/>
    </row>
    <row r="513" spans="1:12" ht="12.75">
      <c r="A513" s="40"/>
      <c r="B513" s="154" t="s">
        <v>803</v>
      </c>
      <c r="C513" s="40"/>
      <c r="D513" s="40"/>
      <c r="E513" s="102"/>
      <c r="F513" s="35" t="e">
        <f>#REF!</f>
        <v>#REF!</v>
      </c>
      <c r="G513" s="35">
        <v>290000</v>
      </c>
      <c r="L513" s="151"/>
    </row>
    <row r="514" spans="1:12" ht="12.75">
      <c r="A514" s="40"/>
      <c r="B514" s="154"/>
      <c r="C514" s="40"/>
      <c r="D514" s="40"/>
      <c r="E514" s="102"/>
      <c r="F514" s="35"/>
      <c r="G514" s="35"/>
      <c r="L514" s="151"/>
    </row>
    <row r="515" spans="1:12" ht="12.75">
      <c r="A515" s="40"/>
      <c r="B515" s="154"/>
      <c r="C515" s="40"/>
      <c r="D515" s="40"/>
      <c r="E515" s="102"/>
      <c r="F515" s="35"/>
      <c r="G515" s="35"/>
      <c r="L515" s="151"/>
    </row>
    <row r="516" spans="1:12" ht="12.75">
      <c r="A516" s="40"/>
      <c r="B516" s="155"/>
      <c r="C516" s="40"/>
      <c r="D516" s="40"/>
      <c r="E516" s="102"/>
      <c r="F516" s="35"/>
      <c r="G516" s="35"/>
      <c r="L516" s="151"/>
    </row>
    <row r="517" spans="1:12" ht="12.75">
      <c r="A517" s="40"/>
      <c r="B517" s="155" t="s">
        <v>634</v>
      </c>
      <c r="C517" s="40"/>
      <c r="D517" s="40"/>
      <c r="E517" s="102"/>
      <c r="F517" s="250" t="e">
        <f>SUM(F503:F515)</f>
        <v>#REF!</v>
      </c>
      <c r="G517" s="36">
        <f>SUM(G505:G515)</f>
        <v>4476162</v>
      </c>
      <c r="L517" s="151"/>
    </row>
    <row r="518" spans="1:12" ht="12.75">
      <c r="A518" s="40"/>
      <c r="B518" s="36" t="s">
        <v>1041</v>
      </c>
      <c r="C518" s="40"/>
      <c r="D518" s="40"/>
      <c r="E518" s="102"/>
      <c r="F518" s="35"/>
      <c r="G518" s="35"/>
      <c r="L518" s="151"/>
    </row>
    <row r="519" spans="1:12" ht="12.75">
      <c r="A519" s="40"/>
      <c r="B519" s="36"/>
      <c r="C519" s="40"/>
      <c r="D519" s="40"/>
      <c r="E519" s="102"/>
      <c r="F519" s="35"/>
      <c r="G519" s="35"/>
      <c r="L519" s="151"/>
    </row>
    <row r="520" spans="1:12" ht="12.75">
      <c r="A520" s="40"/>
      <c r="B520" s="154" t="s">
        <v>148</v>
      </c>
      <c r="C520" s="40"/>
      <c r="D520" s="40"/>
      <c r="E520" s="102"/>
      <c r="F520" s="35" t="e">
        <f>#REF!</f>
        <v>#REF!</v>
      </c>
      <c r="G520" s="35">
        <v>6892364</v>
      </c>
      <c r="L520" s="151"/>
    </row>
    <row r="521" spans="1:12" ht="12.75">
      <c r="A521" s="40"/>
      <c r="B521" s="154"/>
      <c r="C521" s="40"/>
      <c r="D521" s="40"/>
      <c r="E521" s="102"/>
      <c r="F521" s="35"/>
      <c r="G521" s="35"/>
      <c r="L521" s="151"/>
    </row>
    <row r="522" spans="1:12" ht="12.75">
      <c r="A522" s="40"/>
      <c r="B522" s="154" t="s">
        <v>149</v>
      </c>
      <c r="C522" s="40"/>
      <c r="D522" s="40"/>
      <c r="E522" s="102"/>
      <c r="F522" s="35" t="e">
        <f>#REF!</f>
        <v>#REF!</v>
      </c>
      <c r="G522" s="35">
        <v>856125</v>
      </c>
      <c r="L522" s="151"/>
    </row>
    <row r="523" spans="1:12" ht="12.75">
      <c r="A523" s="40"/>
      <c r="B523" s="154"/>
      <c r="C523" s="40"/>
      <c r="D523" s="40"/>
      <c r="E523" s="102"/>
      <c r="F523" s="35"/>
      <c r="G523" s="35"/>
      <c r="L523" s="151"/>
    </row>
    <row r="524" spans="1:12" ht="12.75">
      <c r="A524" s="40"/>
      <c r="B524" s="154" t="s">
        <v>100</v>
      </c>
      <c r="C524" s="40"/>
      <c r="D524" s="40"/>
      <c r="E524" s="102"/>
      <c r="F524" s="35" t="e">
        <f>#REF!</f>
        <v>#REF!</v>
      </c>
      <c r="G524" s="35">
        <v>427817</v>
      </c>
      <c r="L524" s="151"/>
    </row>
    <row r="525" spans="1:12" ht="12.75">
      <c r="A525" s="40"/>
      <c r="B525" s="154"/>
      <c r="C525" s="40"/>
      <c r="D525" s="40"/>
      <c r="E525" s="102"/>
      <c r="F525" s="35"/>
      <c r="G525" s="35"/>
      <c r="L525" s="151"/>
    </row>
    <row r="526" spans="1:12" ht="12.75">
      <c r="A526" s="40"/>
      <c r="B526" s="154" t="s">
        <v>150</v>
      </c>
      <c r="C526" s="40"/>
      <c r="D526" s="40"/>
      <c r="E526" s="102"/>
      <c r="F526" s="35" t="e">
        <f>#REF!</f>
        <v>#REF!</v>
      </c>
      <c r="G526" s="35">
        <v>335943</v>
      </c>
      <c r="L526" s="151"/>
    </row>
    <row r="527" spans="1:12" ht="12.75">
      <c r="A527" s="40"/>
      <c r="B527" s="154"/>
      <c r="C527" s="40"/>
      <c r="D527" s="40"/>
      <c r="E527" s="102"/>
      <c r="F527" s="35"/>
      <c r="G527" s="35"/>
      <c r="L527" s="151"/>
    </row>
    <row r="528" spans="1:12" ht="12.75">
      <c r="A528" s="40"/>
      <c r="B528" s="154" t="e">
        <f>#REF!</f>
        <v>#REF!</v>
      </c>
      <c r="C528" s="40"/>
      <c r="D528" s="40"/>
      <c r="E528" s="102"/>
      <c r="F528" s="35" t="e">
        <f>#REF!</f>
        <v>#REF!</v>
      </c>
      <c r="G528" s="35"/>
      <c r="L528" s="151"/>
    </row>
    <row r="529" spans="1:12" ht="12.75">
      <c r="A529" s="40"/>
      <c r="B529" s="154"/>
      <c r="C529" s="40"/>
      <c r="D529" s="40"/>
      <c r="E529" s="102"/>
      <c r="F529" s="35"/>
      <c r="G529" s="35"/>
      <c r="L529" s="151"/>
    </row>
    <row r="530" spans="1:12" ht="12.75">
      <c r="A530" s="40"/>
      <c r="B530" s="154" t="e">
        <f>#REF!</f>
        <v>#REF!</v>
      </c>
      <c r="C530" s="40"/>
      <c r="D530" s="40"/>
      <c r="E530" s="102"/>
      <c r="F530" s="35" t="e">
        <f>#REF!</f>
        <v>#REF!</v>
      </c>
      <c r="G530" s="35"/>
      <c r="L530" s="151"/>
    </row>
    <row r="531" spans="1:12" ht="12.75">
      <c r="A531" s="40"/>
      <c r="B531" s="154" t="s">
        <v>17</v>
      </c>
      <c r="C531" s="40"/>
      <c r="D531" s="40"/>
      <c r="E531" s="102"/>
      <c r="F531" s="35" t="e">
        <f>#REF!</f>
        <v>#REF!</v>
      </c>
      <c r="G531" s="35"/>
      <c r="L531" s="151"/>
    </row>
    <row r="532" spans="1:12" ht="12.75">
      <c r="A532" s="40"/>
      <c r="B532" s="154" t="s">
        <v>151</v>
      </c>
      <c r="C532" s="40"/>
      <c r="D532" s="40"/>
      <c r="E532" s="102"/>
      <c r="F532" s="35" t="e">
        <f>#REF!</f>
        <v>#REF!</v>
      </c>
      <c r="G532" s="35">
        <v>1375608</v>
      </c>
      <c r="L532" s="151"/>
    </row>
    <row r="533" spans="1:12" ht="12.75">
      <c r="A533" s="40"/>
      <c r="B533" s="154"/>
      <c r="C533" s="40"/>
      <c r="D533" s="40"/>
      <c r="E533" s="102"/>
      <c r="F533" s="35"/>
      <c r="G533" s="35"/>
      <c r="L533" s="151"/>
    </row>
    <row r="534" spans="1:12" ht="12.75">
      <c r="A534" s="40"/>
      <c r="B534" s="154" t="s">
        <v>557</v>
      </c>
      <c r="C534" s="40"/>
      <c r="D534" s="40"/>
      <c r="E534" s="102"/>
      <c r="F534" s="35" t="e">
        <f>#REF!</f>
        <v>#REF!</v>
      </c>
      <c r="G534" s="35">
        <v>499096</v>
      </c>
      <c r="L534" s="151"/>
    </row>
    <row r="535" spans="1:12" ht="12.75">
      <c r="A535" s="40"/>
      <c r="B535" s="154" t="s">
        <v>18</v>
      </c>
      <c r="C535" s="40"/>
      <c r="D535" s="40"/>
      <c r="E535" s="102"/>
      <c r="F535" s="35" t="e">
        <f>#REF!</f>
        <v>#REF!</v>
      </c>
      <c r="G535" s="35"/>
      <c r="L535" s="151"/>
    </row>
    <row r="536" spans="1:12" ht="12.75">
      <c r="A536" s="40"/>
      <c r="B536" s="155" t="s">
        <v>634</v>
      </c>
      <c r="C536" s="40"/>
      <c r="D536" s="40"/>
      <c r="E536" s="102"/>
      <c r="F536" s="250" t="e">
        <f>SUM(F520:F535)</f>
        <v>#REF!</v>
      </c>
      <c r="G536" s="36">
        <f>SUM(G520:G534)</f>
        <v>10386953</v>
      </c>
      <c r="L536" s="151"/>
    </row>
    <row r="537" spans="1:12" ht="12.75">
      <c r="A537" s="40"/>
      <c r="B537" s="36"/>
      <c r="C537" s="40"/>
      <c r="D537" s="40"/>
      <c r="E537" s="102"/>
      <c r="F537" s="35"/>
      <c r="G537" s="35"/>
      <c r="L537" s="151"/>
    </row>
    <row r="538" spans="1:12" ht="12.75">
      <c r="A538" s="40"/>
      <c r="B538" s="36" t="s">
        <v>1042</v>
      </c>
      <c r="C538" s="40"/>
      <c r="D538" s="40"/>
      <c r="E538" s="102"/>
      <c r="F538" s="35"/>
      <c r="G538" s="35"/>
      <c r="L538" s="151"/>
    </row>
    <row r="539" spans="1:12" ht="12.75">
      <c r="A539" s="40"/>
      <c r="B539" s="36"/>
      <c r="C539" s="40"/>
      <c r="D539" s="40"/>
      <c r="E539" s="102"/>
      <c r="F539" s="35"/>
      <c r="G539" s="35"/>
      <c r="L539" s="151"/>
    </row>
    <row r="540" spans="1:12" ht="12.75">
      <c r="A540" s="40"/>
      <c r="B540" s="154" t="s">
        <v>558</v>
      </c>
      <c r="C540" s="40"/>
      <c r="D540" s="40"/>
      <c r="E540" s="102"/>
      <c r="F540" s="35" t="e">
        <f>#REF!</f>
        <v>#REF!</v>
      </c>
      <c r="G540" s="35">
        <v>10373115</v>
      </c>
      <c r="L540" s="151"/>
    </row>
    <row r="541" spans="1:12" ht="12.75">
      <c r="A541" s="40"/>
      <c r="B541" s="154"/>
      <c r="C541" s="40"/>
      <c r="D541" s="40"/>
      <c r="E541" s="102"/>
      <c r="F541" s="35"/>
      <c r="G541" s="35"/>
      <c r="L541" s="151"/>
    </row>
    <row r="542" spans="1:12" ht="12.75">
      <c r="A542" s="40"/>
      <c r="B542" s="154" t="s">
        <v>559</v>
      </c>
      <c r="C542" s="40"/>
      <c r="D542" s="40"/>
      <c r="E542" s="102"/>
      <c r="F542" s="35" t="e">
        <f>#REF!</f>
        <v>#REF!</v>
      </c>
      <c r="G542" s="35">
        <v>747254</v>
      </c>
      <c r="L542" s="151"/>
    </row>
    <row r="543" spans="1:12" ht="12.75">
      <c r="A543" s="40"/>
      <c r="B543" s="154"/>
      <c r="C543" s="40"/>
      <c r="D543" s="40"/>
      <c r="E543" s="102"/>
      <c r="F543" s="35"/>
      <c r="G543" s="35"/>
      <c r="L543" s="151"/>
    </row>
    <row r="544" spans="1:12" ht="12.75">
      <c r="A544" s="40"/>
      <c r="B544" s="154" t="s">
        <v>101</v>
      </c>
      <c r="C544" s="40"/>
      <c r="D544" s="40"/>
      <c r="E544" s="102"/>
      <c r="F544" s="35" t="e">
        <f>#REF!</f>
        <v>#REF!</v>
      </c>
      <c r="G544" s="35">
        <v>22125</v>
      </c>
      <c r="L544" s="151"/>
    </row>
    <row r="545" spans="1:12" ht="12.75">
      <c r="A545" s="40"/>
      <c r="B545" s="154"/>
      <c r="C545" s="40"/>
      <c r="D545" s="40"/>
      <c r="E545" s="102"/>
      <c r="F545" s="35"/>
      <c r="G545" s="35"/>
      <c r="L545" s="151"/>
    </row>
    <row r="546" spans="1:12" ht="12.75">
      <c r="A546" s="40"/>
      <c r="B546" s="154" t="s">
        <v>560</v>
      </c>
      <c r="C546" s="40"/>
      <c r="D546" s="40"/>
      <c r="E546" s="102"/>
      <c r="F546" s="35" t="e">
        <f>#REF!</f>
        <v>#REF!</v>
      </c>
      <c r="G546" s="35">
        <v>578047</v>
      </c>
      <c r="L546" s="151"/>
    </row>
    <row r="547" spans="1:12" ht="12.75">
      <c r="A547" s="40"/>
      <c r="B547" s="154"/>
      <c r="C547" s="40"/>
      <c r="D547" s="40"/>
      <c r="E547" s="102"/>
      <c r="F547" s="35"/>
      <c r="G547" s="35"/>
      <c r="L547" s="151"/>
    </row>
    <row r="548" spans="1:12" ht="12.75">
      <c r="A548" s="40"/>
      <c r="B548" s="154" t="s">
        <v>796</v>
      </c>
      <c r="C548" s="40"/>
      <c r="D548" s="40"/>
      <c r="E548" s="102"/>
      <c r="F548" s="35" t="e">
        <f>#REF!</f>
        <v>#REF!</v>
      </c>
      <c r="G548" s="35">
        <v>2411898</v>
      </c>
      <c r="L548" s="151"/>
    </row>
    <row r="549" spans="1:12" ht="12.75">
      <c r="A549" s="40"/>
      <c r="B549" s="154"/>
      <c r="C549" s="40"/>
      <c r="D549" s="40"/>
      <c r="E549" s="102"/>
      <c r="F549" s="35"/>
      <c r="G549" s="35"/>
      <c r="L549" s="151"/>
    </row>
    <row r="550" spans="1:12" ht="12.75">
      <c r="A550" s="40"/>
      <c r="B550" s="154" t="s">
        <v>102</v>
      </c>
      <c r="C550" s="40"/>
      <c r="D550" s="40"/>
      <c r="E550" s="102"/>
      <c r="F550" s="35" t="e">
        <f>#REF!</f>
        <v>#REF!</v>
      </c>
      <c r="G550" s="35">
        <v>297971</v>
      </c>
      <c r="L550" s="151"/>
    </row>
    <row r="551" spans="1:12" ht="12.75">
      <c r="A551" s="40"/>
      <c r="B551" s="154"/>
      <c r="C551" s="40"/>
      <c r="D551" s="40"/>
      <c r="E551" s="102"/>
      <c r="F551" s="35"/>
      <c r="G551" s="35"/>
      <c r="L551" s="151"/>
    </row>
    <row r="552" spans="1:12" ht="12.75">
      <c r="A552" s="40"/>
      <c r="B552" s="154" t="s">
        <v>476</v>
      </c>
      <c r="C552" s="40"/>
      <c r="D552" s="40"/>
      <c r="E552" s="102"/>
      <c r="F552" s="35" t="e">
        <f>#REF!</f>
        <v>#REF!</v>
      </c>
      <c r="G552" s="35">
        <v>283062</v>
      </c>
      <c r="L552" s="151"/>
    </row>
    <row r="553" spans="1:12" ht="12.75">
      <c r="A553" s="40"/>
      <c r="B553" s="154"/>
      <c r="C553" s="40"/>
      <c r="D553" s="40"/>
      <c r="E553" s="102"/>
      <c r="F553" s="35"/>
      <c r="G553" s="35"/>
      <c r="L553" s="151"/>
    </row>
    <row r="554" spans="1:12" ht="12.75">
      <c r="A554" s="40"/>
      <c r="B554" s="154" t="s">
        <v>25</v>
      </c>
      <c r="C554" s="40"/>
      <c r="D554" s="40"/>
      <c r="E554" s="102"/>
      <c r="F554" s="35" t="e">
        <f>#REF!</f>
        <v>#REF!</v>
      </c>
      <c r="G554" s="35">
        <v>512565</v>
      </c>
      <c r="L554" s="151"/>
    </row>
    <row r="555" spans="1:12" ht="12.75">
      <c r="A555" s="40"/>
      <c r="B555" s="154" t="e">
        <f>#REF!</f>
        <v>#REF!</v>
      </c>
      <c r="C555" s="40"/>
      <c r="D555" s="40"/>
      <c r="E555" s="102"/>
      <c r="F555" s="35" t="e">
        <f>#REF!</f>
        <v>#REF!</v>
      </c>
      <c r="G555" s="35"/>
      <c r="L555" s="151"/>
    </row>
    <row r="556" spans="1:12" ht="12.75">
      <c r="A556" s="40"/>
      <c r="B556" s="154"/>
      <c r="C556" s="40"/>
      <c r="D556" s="40"/>
      <c r="E556" s="102"/>
      <c r="F556" s="35"/>
      <c r="G556" s="35"/>
      <c r="L556" s="151"/>
    </row>
    <row r="557" spans="1:12" ht="12.75">
      <c r="A557" s="40"/>
      <c r="B557" s="154" t="s">
        <v>561</v>
      </c>
      <c r="C557" s="40"/>
      <c r="D557" s="40"/>
      <c r="E557" s="102"/>
      <c r="F557" s="35" t="e">
        <f>#REF!</f>
        <v>#REF!</v>
      </c>
      <c r="G557" s="35">
        <v>6036799</v>
      </c>
      <c r="L557" s="151"/>
    </row>
    <row r="558" spans="1:12" ht="12.75">
      <c r="A558" s="40"/>
      <c r="B558" s="154"/>
      <c r="C558" s="40"/>
      <c r="D558" s="40"/>
      <c r="E558" s="102"/>
      <c r="F558" s="35"/>
      <c r="G558" s="35"/>
      <c r="L558" s="151"/>
    </row>
    <row r="559" spans="1:12" ht="12.75">
      <c r="A559" s="40"/>
      <c r="B559" s="154" t="s">
        <v>169</v>
      </c>
      <c r="C559" s="40"/>
      <c r="D559" s="40"/>
      <c r="E559" s="102"/>
      <c r="F559" s="35" t="e">
        <f>#REF!</f>
        <v>#REF!</v>
      </c>
      <c r="G559" s="35">
        <v>1447388</v>
      </c>
      <c r="L559" s="151"/>
    </row>
    <row r="560" spans="1:12" ht="12.75">
      <c r="A560" s="40"/>
      <c r="B560" s="154"/>
      <c r="C560" s="40"/>
      <c r="D560" s="40"/>
      <c r="E560" s="102"/>
      <c r="F560" s="35"/>
      <c r="G560" s="35"/>
      <c r="L560" s="151"/>
    </row>
    <row r="561" spans="1:12" ht="12.75">
      <c r="A561" s="40"/>
      <c r="B561" s="154" t="s">
        <v>26</v>
      </c>
      <c r="C561" s="40"/>
      <c r="D561" s="40"/>
      <c r="E561" s="102"/>
      <c r="F561" s="35" t="e">
        <f>#REF!</f>
        <v>#REF!</v>
      </c>
      <c r="G561" s="35">
        <v>4234681</v>
      </c>
      <c r="L561" s="151"/>
    </row>
    <row r="562" spans="1:12" ht="12.75">
      <c r="A562" s="40"/>
      <c r="B562" s="36"/>
      <c r="C562" s="40"/>
      <c r="D562" s="40"/>
      <c r="E562" s="102"/>
      <c r="F562" s="35"/>
      <c r="G562" s="35"/>
      <c r="L562" s="151"/>
    </row>
    <row r="563" spans="1:12" ht="12.75">
      <c r="A563" s="40"/>
      <c r="B563" s="155" t="s">
        <v>634</v>
      </c>
      <c r="C563" s="40"/>
      <c r="D563" s="40"/>
      <c r="E563" s="102"/>
      <c r="F563" s="250" t="e">
        <f>SUM(F540:F561)</f>
        <v>#REF!</v>
      </c>
      <c r="G563" s="36">
        <f>SUM(G540:G561)</f>
        <v>26944905</v>
      </c>
      <c r="L563" s="151"/>
    </row>
    <row r="564" spans="1:12" ht="12.75">
      <c r="A564" s="40"/>
      <c r="B564" s="36"/>
      <c r="C564" s="40"/>
      <c r="D564" s="40"/>
      <c r="E564" s="102"/>
      <c r="F564" s="35"/>
      <c r="G564" s="35"/>
      <c r="L564" s="151"/>
    </row>
    <row r="565" spans="1:12" ht="12.75">
      <c r="A565" s="40"/>
      <c r="B565" s="36" t="s">
        <v>81</v>
      </c>
      <c r="C565" s="40"/>
      <c r="D565" s="40"/>
      <c r="E565" s="102"/>
      <c r="F565" s="35"/>
      <c r="G565" s="35"/>
      <c r="L565" s="151"/>
    </row>
    <row r="566" spans="1:12" ht="12.75">
      <c r="A566" s="40"/>
      <c r="B566" s="36"/>
      <c r="C566" s="40"/>
      <c r="D566" s="40"/>
      <c r="E566" s="102"/>
      <c r="F566" s="35"/>
      <c r="G566" s="35"/>
      <c r="L566" s="151"/>
    </row>
    <row r="567" spans="1:12" ht="12.75">
      <c r="A567" s="40"/>
      <c r="B567" s="154" t="s">
        <v>82</v>
      </c>
      <c r="C567" s="40"/>
      <c r="D567" s="40"/>
      <c r="E567" s="102"/>
      <c r="F567" s="35" t="e">
        <f>#REF!</f>
        <v>#REF!</v>
      </c>
      <c r="G567" s="35">
        <v>1603957</v>
      </c>
      <c r="L567" s="151"/>
    </row>
    <row r="568" spans="1:12" ht="12.75">
      <c r="A568" s="40"/>
      <c r="B568" s="154"/>
      <c r="C568" s="40"/>
      <c r="D568" s="40"/>
      <c r="E568" s="102"/>
      <c r="F568" s="35"/>
      <c r="G568" s="35"/>
      <c r="L568" s="151"/>
    </row>
    <row r="569" spans="1:12" ht="12.75">
      <c r="A569" s="40"/>
      <c r="B569" s="154" t="s">
        <v>83</v>
      </c>
      <c r="C569" s="40"/>
      <c r="D569" s="40"/>
      <c r="E569" s="102"/>
      <c r="F569" s="35" t="e">
        <f>#REF!</f>
        <v>#REF!</v>
      </c>
      <c r="G569" s="35">
        <v>425069</v>
      </c>
      <c r="L569" s="151"/>
    </row>
    <row r="570" spans="1:12" ht="12.75">
      <c r="A570" s="40"/>
      <c r="B570" s="154"/>
      <c r="C570" s="40"/>
      <c r="D570" s="40"/>
      <c r="E570" s="102"/>
      <c r="F570" s="35"/>
      <c r="G570" s="35"/>
      <c r="L570" s="151"/>
    </row>
    <row r="571" spans="1:12" ht="12.75">
      <c r="A571" s="40"/>
      <c r="B571" s="154" t="s">
        <v>733</v>
      </c>
      <c r="C571" s="40"/>
      <c r="D571" s="40"/>
      <c r="E571" s="102"/>
      <c r="F571" s="35" t="e">
        <f>#REF!</f>
        <v>#REF!</v>
      </c>
      <c r="G571" s="35">
        <v>160091</v>
      </c>
      <c r="L571" s="151"/>
    </row>
    <row r="572" spans="1:12" ht="12.75">
      <c r="A572" s="40"/>
      <c r="B572" s="154"/>
      <c r="C572" s="40"/>
      <c r="D572" s="40"/>
      <c r="E572" s="102"/>
      <c r="F572" s="35"/>
      <c r="G572" s="35"/>
      <c r="L572" s="151"/>
    </row>
    <row r="573" spans="1:12" ht="12.75">
      <c r="A573" s="40"/>
      <c r="B573" s="154" t="s">
        <v>734</v>
      </c>
      <c r="C573" s="40"/>
      <c r="D573" s="40"/>
      <c r="E573" s="102"/>
      <c r="F573" s="35" t="e">
        <f>#REF!</f>
        <v>#REF!</v>
      </c>
      <c r="G573" s="35">
        <v>79533</v>
      </c>
      <c r="L573" s="151"/>
    </row>
    <row r="574" spans="1:12" ht="12.75">
      <c r="A574" s="40"/>
      <c r="B574" s="154"/>
      <c r="C574" s="40"/>
      <c r="D574" s="40"/>
      <c r="E574" s="102"/>
      <c r="F574" s="35"/>
      <c r="G574" s="35"/>
      <c r="L574" s="151"/>
    </row>
    <row r="575" spans="1:12" ht="12.75">
      <c r="A575" s="40"/>
      <c r="B575" s="154" t="s">
        <v>735</v>
      </c>
      <c r="C575" s="40"/>
      <c r="D575" s="40"/>
      <c r="E575" s="102"/>
      <c r="F575" s="35" t="e">
        <f>#REF!</f>
        <v>#REF!</v>
      </c>
      <c r="G575" s="35">
        <v>179621</v>
      </c>
      <c r="L575" s="151"/>
    </row>
    <row r="576" spans="1:12" ht="12.75">
      <c r="A576" s="40"/>
      <c r="B576" s="154"/>
      <c r="C576" s="40"/>
      <c r="D576" s="40"/>
      <c r="E576" s="102"/>
      <c r="F576" s="35"/>
      <c r="G576" s="35"/>
      <c r="L576" s="151"/>
    </row>
    <row r="577" spans="1:12" ht="12.75">
      <c r="A577" s="40"/>
      <c r="B577" s="154" t="s">
        <v>271</v>
      </c>
      <c r="C577" s="40"/>
      <c r="D577" s="40"/>
      <c r="E577" s="102"/>
      <c r="F577" s="35" t="e">
        <f>#REF!</f>
        <v>#REF!</v>
      </c>
      <c r="G577" s="35">
        <v>2983144.4699999997</v>
      </c>
      <c r="L577" s="151"/>
    </row>
    <row r="578" spans="1:12" ht="12.75">
      <c r="A578" s="40"/>
      <c r="B578" s="154"/>
      <c r="C578" s="40"/>
      <c r="D578" s="40"/>
      <c r="E578" s="102"/>
      <c r="F578" s="35"/>
      <c r="G578" s="35"/>
      <c r="L578" s="151"/>
    </row>
    <row r="579" spans="1:12" ht="12.75">
      <c r="A579" s="40"/>
      <c r="B579" s="154" t="s">
        <v>86</v>
      </c>
      <c r="C579" s="40"/>
      <c r="D579" s="40"/>
      <c r="E579" s="102"/>
      <c r="F579" s="35" t="e">
        <f>#REF!</f>
        <v>#REF!</v>
      </c>
      <c r="G579" s="35">
        <v>810088</v>
      </c>
      <c r="L579" s="151"/>
    </row>
    <row r="580" spans="1:12" ht="12.75">
      <c r="A580" s="40"/>
      <c r="B580" s="36"/>
      <c r="C580" s="40"/>
      <c r="D580" s="40"/>
      <c r="E580" s="102"/>
      <c r="F580" s="35"/>
      <c r="G580" s="35"/>
      <c r="L580" s="151"/>
    </row>
    <row r="581" spans="1:12" ht="12.75">
      <c r="A581" s="40"/>
      <c r="B581" s="154" t="s">
        <v>645</v>
      </c>
      <c r="C581" s="40"/>
      <c r="D581" s="40"/>
      <c r="E581" s="102"/>
      <c r="F581" s="35" t="e">
        <f>#REF!</f>
        <v>#REF!</v>
      </c>
      <c r="G581" s="35">
        <v>2595540</v>
      </c>
      <c r="L581" s="151"/>
    </row>
    <row r="582" spans="1:12" ht="12.75">
      <c r="A582" s="40"/>
      <c r="B582" s="154"/>
      <c r="C582" s="40"/>
      <c r="D582" s="40"/>
      <c r="E582" s="102"/>
      <c r="F582" s="35"/>
      <c r="G582" s="35"/>
      <c r="L582" s="151"/>
    </row>
    <row r="583" spans="1:12" ht="12.75">
      <c r="A583" s="40"/>
      <c r="B583" s="154" t="s">
        <v>87</v>
      </c>
      <c r="C583" s="40"/>
      <c r="D583" s="40"/>
      <c r="E583" s="102"/>
      <c r="F583" s="35" t="e">
        <f>#REF!</f>
        <v>#REF!</v>
      </c>
      <c r="G583" s="35">
        <v>326554</v>
      </c>
      <c r="L583" s="151"/>
    </row>
    <row r="584" spans="1:12" ht="12.75">
      <c r="A584" s="40"/>
      <c r="B584" s="154"/>
      <c r="C584" s="40"/>
      <c r="D584" s="40"/>
      <c r="E584" s="102"/>
      <c r="F584" s="35"/>
      <c r="G584" s="35"/>
      <c r="L584" s="151"/>
    </row>
    <row r="585" spans="1:12" ht="12.75">
      <c r="A585" s="40"/>
      <c r="B585" s="154" t="s">
        <v>88</v>
      </c>
      <c r="C585" s="40"/>
      <c r="D585" s="40"/>
      <c r="E585" s="102"/>
      <c r="F585" s="35" t="e">
        <f>#REF!</f>
        <v>#REF!</v>
      </c>
      <c r="G585" s="35">
        <v>1529248</v>
      </c>
      <c r="L585" s="151"/>
    </row>
    <row r="586" spans="1:12" ht="12.75">
      <c r="A586" s="40"/>
      <c r="B586" s="36"/>
      <c r="C586" s="40"/>
      <c r="D586" s="40"/>
      <c r="E586" s="102"/>
      <c r="F586" s="35"/>
      <c r="G586" s="35"/>
      <c r="L586" s="151"/>
    </row>
    <row r="587" spans="1:12" ht="12.75">
      <c r="A587" s="40"/>
      <c r="B587" s="155" t="s">
        <v>634</v>
      </c>
      <c r="C587" s="40"/>
      <c r="D587" s="40"/>
      <c r="E587" s="102"/>
      <c r="F587" s="250" t="e">
        <f>SUM(F567:F585)</f>
        <v>#REF!</v>
      </c>
      <c r="G587" s="36">
        <f>SUM(G567:G585)</f>
        <v>10692845.469999999</v>
      </c>
      <c r="L587" s="151"/>
    </row>
    <row r="588" spans="1:12" ht="12.75">
      <c r="A588" s="40"/>
      <c r="B588" s="36"/>
      <c r="C588" s="40"/>
      <c r="D588" s="40"/>
      <c r="E588" s="102"/>
      <c r="F588" s="35"/>
      <c r="G588" s="35"/>
      <c r="L588" s="151"/>
    </row>
    <row r="589" spans="1:12" ht="12.75">
      <c r="A589" s="40"/>
      <c r="B589" s="36"/>
      <c r="C589" s="40"/>
      <c r="D589" s="40"/>
      <c r="E589" s="102"/>
      <c r="F589" s="35"/>
      <c r="G589" s="35"/>
      <c r="L589" s="151"/>
    </row>
    <row r="590" spans="1:12" ht="12.75">
      <c r="A590" s="40"/>
      <c r="B590" s="36"/>
      <c r="C590" s="40"/>
      <c r="D590" s="40"/>
      <c r="E590" s="102"/>
      <c r="F590" s="35"/>
      <c r="G590" s="35"/>
      <c r="L590" s="151"/>
    </row>
    <row r="591" spans="1:12" ht="12.75">
      <c r="A591" s="40"/>
      <c r="B591" s="36"/>
      <c r="C591" s="40"/>
      <c r="D591" s="40"/>
      <c r="E591" s="102"/>
      <c r="F591" s="35"/>
      <c r="G591" s="35"/>
      <c r="L591" s="151"/>
    </row>
    <row r="592" spans="1:12" ht="12.75">
      <c r="A592" s="40"/>
      <c r="B592" s="36" t="s">
        <v>1043</v>
      </c>
      <c r="C592" s="40"/>
      <c r="D592" s="40"/>
      <c r="E592" s="102"/>
      <c r="F592" s="35"/>
      <c r="G592" s="35"/>
      <c r="L592" s="151"/>
    </row>
    <row r="593" spans="1:12" ht="12.75">
      <c r="A593" s="40"/>
      <c r="B593" s="36"/>
      <c r="C593" s="40"/>
      <c r="D593" s="40"/>
      <c r="E593" s="102"/>
      <c r="F593" s="35"/>
      <c r="G593" s="35"/>
      <c r="L593" s="151"/>
    </row>
    <row r="594" spans="1:12" ht="12.75">
      <c r="A594" s="40"/>
      <c r="B594" s="154" t="s">
        <v>170</v>
      </c>
      <c r="C594" s="40"/>
      <c r="D594" s="40"/>
      <c r="E594" s="102"/>
      <c r="F594" s="35" t="e">
        <f>#REF!</f>
        <v>#REF!</v>
      </c>
      <c r="G594" s="35">
        <v>540739</v>
      </c>
      <c r="L594" s="151"/>
    </row>
    <row r="595" spans="1:12" ht="12.75">
      <c r="A595" s="40"/>
      <c r="B595" s="154"/>
      <c r="C595" s="40"/>
      <c r="D595" s="40"/>
      <c r="E595" s="102"/>
      <c r="F595" s="35"/>
      <c r="G595" s="35"/>
      <c r="L595" s="151"/>
    </row>
    <row r="596" spans="1:12" ht="12.75">
      <c r="A596" s="40"/>
      <c r="B596" s="154" t="s">
        <v>388</v>
      </c>
      <c r="C596" s="40"/>
      <c r="D596" s="40"/>
      <c r="E596" s="102"/>
      <c r="F596" s="35" t="e">
        <f>#REF!</f>
        <v>#REF!</v>
      </c>
      <c r="G596" s="35">
        <v>364377</v>
      </c>
      <c r="L596" s="151"/>
    </row>
    <row r="597" spans="1:12" ht="12.75">
      <c r="A597" s="40"/>
      <c r="B597" s="154"/>
      <c r="C597" s="40"/>
      <c r="D597" s="40"/>
      <c r="E597" s="102"/>
      <c r="F597" s="35"/>
      <c r="G597" s="35"/>
      <c r="L597" s="151"/>
    </row>
    <row r="598" spans="1:12" ht="12.75">
      <c r="A598" s="40"/>
      <c r="B598" s="154" t="s">
        <v>477</v>
      </c>
      <c r="C598" s="40"/>
      <c r="D598" s="40"/>
      <c r="E598" s="102"/>
      <c r="F598" s="35" t="e">
        <f>#REF!</f>
        <v>#REF!</v>
      </c>
      <c r="G598" s="35">
        <v>4470</v>
      </c>
      <c r="L598" s="151"/>
    </row>
    <row r="599" spans="1:12" ht="12.75">
      <c r="A599" s="40"/>
      <c r="B599" s="154"/>
      <c r="C599" s="40"/>
      <c r="D599" s="40"/>
      <c r="E599" s="102"/>
      <c r="F599" s="35"/>
      <c r="G599" s="35"/>
      <c r="L599" s="151"/>
    </row>
    <row r="600" spans="1:12" ht="12.75">
      <c r="A600" s="40"/>
      <c r="B600" s="154" t="s">
        <v>163</v>
      </c>
      <c r="C600" s="40"/>
      <c r="D600" s="40"/>
      <c r="E600" s="102"/>
      <c r="F600" s="35" t="e">
        <f>#REF!</f>
        <v>#REF!</v>
      </c>
      <c r="G600" s="35">
        <v>24963</v>
      </c>
      <c r="L600" s="151"/>
    </row>
    <row r="601" spans="1:12" ht="12.75">
      <c r="A601" s="40"/>
      <c r="B601" s="154"/>
      <c r="C601" s="40"/>
      <c r="D601" s="40"/>
      <c r="E601" s="102"/>
      <c r="F601" s="35"/>
      <c r="G601" s="35"/>
      <c r="L601" s="151"/>
    </row>
    <row r="602" spans="1:12" ht="12.75">
      <c r="A602" s="40"/>
      <c r="B602" s="154" t="s">
        <v>897</v>
      </c>
      <c r="C602" s="40"/>
      <c r="D602" s="40"/>
      <c r="E602" s="102"/>
      <c r="F602" s="35" t="e">
        <f>#REF!</f>
        <v>#REF!</v>
      </c>
      <c r="G602" s="35">
        <v>280774</v>
      </c>
      <c r="L602" s="151"/>
    </row>
    <row r="603" spans="1:12" ht="12.75">
      <c r="A603" s="40"/>
      <c r="B603" s="154"/>
      <c r="C603" s="40"/>
      <c r="D603" s="40"/>
      <c r="E603" s="102"/>
      <c r="F603" s="35"/>
      <c r="G603" s="35"/>
      <c r="L603" s="151"/>
    </row>
    <row r="604" spans="1:12" ht="12.75">
      <c r="A604" s="40"/>
      <c r="B604" s="154" t="s">
        <v>898</v>
      </c>
      <c r="C604" s="40"/>
      <c r="D604" s="40"/>
      <c r="E604" s="102"/>
      <c r="F604" s="35" t="e">
        <f>#REF!</f>
        <v>#REF!</v>
      </c>
      <c r="G604" s="35">
        <v>3030713</v>
      </c>
      <c r="L604" s="151"/>
    </row>
    <row r="605" spans="1:12" ht="12.75">
      <c r="A605" s="40"/>
      <c r="B605" s="154"/>
      <c r="C605" s="40"/>
      <c r="D605" s="40"/>
      <c r="E605" s="102"/>
      <c r="F605" s="35"/>
      <c r="G605" s="35"/>
      <c r="L605" s="151"/>
    </row>
    <row r="606" spans="1:12" ht="12.75">
      <c r="A606" s="40"/>
      <c r="B606" s="154" t="s">
        <v>899</v>
      </c>
      <c r="C606" s="40"/>
      <c r="D606" s="40"/>
      <c r="E606" s="102"/>
      <c r="F606" s="35" t="e">
        <f>#REF!</f>
        <v>#REF!</v>
      </c>
      <c r="G606" s="35">
        <v>956862</v>
      </c>
      <c r="L606" s="151"/>
    </row>
    <row r="607" spans="1:12" ht="12.75">
      <c r="A607" s="40"/>
      <c r="B607" s="154"/>
      <c r="C607" s="40"/>
      <c r="D607" s="40"/>
      <c r="E607" s="102"/>
      <c r="F607" s="35"/>
      <c r="G607" s="35"/>
      <c r="L607" s="151"/>
    </row>
    <row r="608" spans="1:12" ht="12.75">
      <c r="A608" s="40"/>
      <c r="B608" s="154" t="s">
        <v>197</v>
      </c>
      <c r="C608" s="40"/>
      <c r="D608" s="40"/>
      <c r="E608" s="102"/>
      <c r="F608" s="35" t="e">
        <f>#REF!</f>
        <v>#REF!</v>
      </c>
      <c r="G608" s="35">
        <v>160000</v>
      </c>
      <c r="L608" s="151"/>
    </row>
    <row r="609" spans="1:12" ht="12.75">
      <c r="A609" s="40"/>
      <c r="B609" s="154"/>
      <c r="C609" s="40"/>
      <c r="D609" s="40"/>
      <c r="E609" s="102"/>
      <c r="F609" s="35"/>
      <c r="G609" s="35"/>
      <c r="L609" s="151"/>
    </row>
    <row r="610" spans="1:12" ht="12.75">
      <c r="A610" s="40"/>
      <c r="B610" s="154" t="s">
        <v>164</v>
      </c>
      <c r="C610" s="40"/>
      <c r="D610" s="40"/>
      <c r="E610" s="102"/>
      <c r="F610" s="35" t="e">
        <f>#REF!+738033</f>
        <v>#REF!</v>
      </c>
      <c r="G610" s="35">
        <v>338585</v>
      </c>
      <c r="L610" s="151"/>
    </row>
    <row r="611" spans="1:12" ht="12.75">
      <c r="A611" s="40"/>
      <c r="B611" s="154"/>
      <c r="C611" s="40"/>
      <c r="D611" s="40"/>
      <c r="E611" s="102"/>
      <c r="F611" s="35"/>
      <c r="G611" s="35"/>
      <c r="L611" s="151"/>
    </row>
    <row r="612" spans="1:12" ht="12.75">
      <c r="A612" s="40"/>
      <c r="B612" s="154"/>
      <c r="C612" s="40"/>
      <c r="D612" s="40"/>
      <c r="E612" s="102"/>
      <c r="F612" s="35">
        <v>0</v>
      </c>
      <c r="G612" s="35"/>
      <c r="L612" s="151"/>
    </row>
    <row r="613" spans="1:12" ht="12.75">
      <c r="A613" s="40"/>
      <c r="B613" s="154"/>
      <c r="C613" s="40"/>
      <c r="D613" s="40"/>
      <c r="E613" s="102"/>
      <c r="F613" s="35"/>
      <c r="G613" s="35"/>
      <c r="L613" s="151"/>
    </row>
    <row r="614" spans="1:12" ht="12.75">
      <c r="A614" s="40"/>
      <c r="B614" s="154" t="s">
        <v>165</v>
      </c>
      <c r="C614" s="40"/>
      <c r="D614" s="40"/>
      <c r="E614" s="102"/>
      <c r="F614" s="35" t="e">
        <f>#REF!</f>
        <v>#REF!</v>
      </c>
      <c r="G614" s="35">
        <v>628936</v>
      </c>
      <c r="L614" s="151"/>
    </row>
    <row r="615" spans="1:12" ht="12.75">
      <c r="A615" s="40"/>
      <c r="B615" s="36"/>
      <c r="C615" s="40"/>
      <c r="D615" s="40"/>
      <c r="E615" s="102"/>
      <c r="F615" s="35"/>
      <c r="G615" s="35"/>
      <c r="L615" s="151"/>
    </row>
    <row r="616" spans="1:12" ht="12.75">
      <c r="A616" s="40"/>
      <c r="B616" s="155" t="s">
        <v>634</v>
      </c>
      <c r="C616" s="40"/>
      <c r="D616" s="40"/>
      <c r="E616" s="102"/>
      <c r="F616" s="250" t="e">
        <f>SUM(F594:F614)</f>
        <v>#REF!</v>
      </c>
      <c r="G616" s="36">
        <f>SUM(G594:G614)</f>
        <v>6330419</v>
      </c>
      <c r="L616" s="151"/>
    </row>
    <row r="617" spans="1:12" ht="12.75">
      <c r="A617" s="40"/>
      <c r="B617" s="36"/>
      <c r="C617" s="40"/>
      <c r="D617" s="40"/>
      <c r="E617" s="102"/>
      <c r="F617" s="35"/>
      <c r="G617" s="35"/>
      <c r="L617" s="151"/>
    </row>
    <row r="618" spans="1:12" ht="12.75">
      <c r="A618" s="40"/>
      <c r="B618" s="36"/>
      <c r="C618" s="40"/>
      <c r="D618" s="40"/>
      <c r="E618" s="102"/>
      <c r="F618" s="35"/>
      <c r="G618" s="35"/>
      <c r="L618" s="151"/>
    </row>
    <row r="619" spans="1:12" ht="12.75">
      <c r="A619" s="40"/>
      <c r="B619" s="36" t="s">
        <v>480</v>
      </c>
      <c r="C619" s="40"/>
      <c r="D619" s="40"/>
      <c r="E619" s="102"/>
      <c r="F619" s="35"/>
      <c r="G619" s="35"/>
      <c r="L619" s="151"/>
    </row>
    <row r="620" spans="1:12" ht="12.75">
      <c r="A620" s="40"/>
      <c r="B620" s="36"/>
      <c r="C620" s="40"/>
      <c r="D620" s="40"/>
      <c r="E620" s="102"/>
      <c r="F620" s="35"/>
      <c r="G620" s="35"/>
      <c r="L620" s="151"/>
    </row>
    <row r="621" spans="1:12" ht="12.75">
      <c r="A621" s="40"/>
      <c r="B621" s="154" t="s">
        <v>481</v>
      </c>
      <c r="C621" s="40"/>
      <c r="D621" s="40"/>
      <c r="E621" s="102"/>
      <c r="F621" s="35" t="e">
        <f>#REF!</f>
        <v>#REF!</v>
      </c>
      <c r="G621" s="35">
        <v>155303</v>
      </c>
      <c r="L621" s="151"/>
    </row>
    <row r="622" spans="1:12" ht="12.75">
      <c r="A622" s="40"/>
      <c r="B622" s="154"/>
      <c r="C622" s="40"/>
      <c r="D622" s="40"/>
      <c r="E622" s="102"/>
      <c r="F622" s="35"/>
      <c r="G622" s="35"/>
      <c r="L622" s="151"/>
    </row>
    <row r="623" spans="1:12" ht="12.75">
      <c r="A623" s="40"/>
      <c r="B623" s="154" t="s">
        <v>1095</v>
      </c>
      <c r="C623" s="40"/>
      <c r="D623" s="40"/>
      <c r="E623" s="102"/>
      <c r="F623" s="35" t="e">
        <f>#REF!</f>
        <v>#REF!</v>
      </c>
      <c r="G623" s="35">
        <v>5093</v>
      </c>
      <c r="L623" s="151"/>
    </row>
    <row r="624" spans="1:12" ht="12.75">
      <c r="A624" s="40"/>
      <c r="B624" s="154"/>
      <c r="C624" s="40"/>
      <c r="D624" s="40"/>
      <c r="E624" s="102"/>
      <c r="F624" s="35"/>
      <c r="G624" s="35"/>
      <c r="L624" s="151"/>
    </row>
    <row r="625" spans="1:12" ht="12.75">
      <c r="A625" s="40"/>
      <c r="B625" s="154" t="e">
        <f>#REF!</f>
        <v>#REF!</v>
      </c>
      <c r="C625" s="40"/>
      <c r="D625" s="40"/>
      <c r="E625" s="102"/>
      <c r="F625" s="35" t="e">
        <f>#REF!</f>
        <v>#REF!</v>
      </c>
      <c r="G625" s="35"/>
      <c r="L625" s="151"/>
    </row>
    <row r="626" spans="1:12" ht="12.75">
      <c r="A626" s="40"/>
      <c r="B626" s="154"/>
      <c r="C626" s="40"/>
      <c r="D626" s="40"/>
      <c r="E626" s="102"/>
      <c r="F626" s="35"/>
      <c r="G626" s="35"/>
      <c r="L626" s="151"/>
    </row>
    <row r="627" spans="1:12" ht="12.75">
      <c r="A627" s="40"/>
      <c r="B627" s="154" t="e">
        <f>#REF!</f>
        <v>#REF!</v>
      </c>
      <c r="C627" s="40"/>
      <c r="D627" s="40"/>
      <c r="E627" s="102"/>
      <c r="F627" s="35" t="e">
        <f>#REF!</f>
        <v>#REF!</v>
      </c>
      <c r="G627" s="35"/>
      <c r="L627" s="151"/>
    </row>
    <row r="628" spans="1:12" ht="12.75">
      <c r="A628" s="40"/>
      <c r="B628" s="154"/>
      <c r="C628" s="40"/>
      <c r="D628" s="40"/>
      <c r="E628" s="102"/>
      <c r="F628" s="35"/>
      <c r="G628" s="35"/>
      <c r="L628" s="151"/>
    </row>
    <row r="629" spans="1:12" ht="12.75">
      <c r="A629" s="40"/>
      <c r="B629" s="154" t="e">
        <f>#REF!</f>
        <v>#REF!</v>
      </c>
      <c r="C629" s="40"/>
      <c r="D629" s="40"/>
      <c r="E629" s="102"/>
      <c r="F629" s="35" t="e">
        <f>#REF!</f>
        <v>#REF!</v>
      </c>
      <c r="G629" s="35"/>
      <c r="L629" s="151"/>
    </row>
    <row r="630" spans="1:12" ht="12.75">
      <c r="A630" s="40"/>
      <c r="B630" s="154"/>
      <c r="C630" s="40"/>
      <c r="D630" s="40"/>
      <c r="E630" s="102"/>
      <c r="F630" s="35"/>
      <c r="G630" s="35"/>
      <c r="L630" s="151"/>
    </row>
    <row r="631" spans="1:12" ht="12.75">
      <c r="A631" s="40"/>
      <c r="B631" s="154" t="e">
        <f>#REF!</f>
        <v>#REF!</v>
      </c>
      <c r="C631" s="40"/>
      <c r="D631" s="40"/>
      <c r="E631" s="102"/>
      <c r="F631" s="35" t="e">
        <f>#REF!</f>
        <v>#REF!</v>
      </c>
      <c r="G631" s="35"/>
      <c r="L631" s="151"/>
    </row>
    <row r="632" spans="1:12" ht="12.75">
      <c r="A632" s="40"/>
      <c r="B632" s="154"/>
      <c r="C632" s="40"/>
      <c r="D632" s="40"/>
      <c r="E632" s="102"/>
      <c r="F632" s="35"/>
      <c r="G632" s="35"/>
      <c r="L632" s="151"/>
    </row>
    <row r="633" spans="1:12" ht="12.75">
      <c r="A633" s="40"/>
      <c r="B633" s="154" t="s">
        <v>483</v>
      </c>
      <c r="C633" s="40"/>
      <c r="D633" s="40"/>
      <c r="E633" s="102"/>
      <c r="F633" s="35" t="e">
        <f>#REF!</f>
        <v>#REF!</v>
      </c>
      <c r="G633" s="35">
        <v>8259</v>
      </c>
      <c r="L633" s="151"/>
    </row>
    <row r="634" spans="1:12" ht="12.75">
      <c r="A634" s="40"/>
      <c r="B634" s="154"/>
      <c r="C634" s="40"/>
      <c r="D634" s="40"/>
      <c r="E634" s="102"/>
      <c r="F634" s="35"/>
      <c r="G634" s="35"/>
      <c r="L634" s="151"/>
    </row>
    <row r="635" spans="1:12" ht="12.75">
      <c r="A635" s="40"/>
      <c r="B635" s="154" t="e">
        <f>#REF!</f>
        <v>#REF!</v>
      </c>
      <c r="C635" s="40"/>
      <c r="D635" s="40"/>
      <c r="E635" s="102"/>
      <c r="F635" s="35" t="e">
        <f>#REF!</f>
        <v>#REF!</v>
      </c>
      <c r="G635" s="35"/>
      <c r="L635" s="151"/>
    </row>
    <row r="636" spans="1:12" ht="12.75">
      <c r="A636" s="40"/>
      <c r="B636" s="36"/>
      <c r="C636" s="40"/>
      <c r="D636" s="40"/>
      <c r="E636" s="102"/>
      <c r="F636" s="35"/>
      <c r="G636" s="35"/>
      <c r="L636" s="151"/>
    </row>
    <row r="637" spans="1:12" ht="12.75">
      <c r="A637" s="40"/>
      <c r="B637" s="155" t="s">
        <v>634</v>
      </c>
      <c r="C637" s="40"/>
      <c r="D637" s="40"/>
      <c r="E637" s="102"/>
      <c r="F637" s="250" t="e">
        <f>SUM(F621:F635)</f>
        <v>#REF!</v>
      </c>
      <c r="G637" s="36">
        <f>SUM(G621:G633)</f>
        <v>168655</v>
      </c>
      <c r="L637" s="151"/>
    </row>
    <row r="638" spans="1:12" ht="12.75">
      <c r="A638" s="40"/>
      <c r="B638" s="36"/>
      <c r="C638" s="40"/>
      <c r="D638" s="40"/>
      <c r="E638" s="102"/>
      <c r="F638" s="35"/>
      <c r="G638" s="35"/>
      <c r="L638" s="151"/>
    </row>
    <row r="639" spans="1:12" ht="12.75">
      <c r="A639" s="40"/>
      <c r="B639" s="36" t="s">
        <v>1044</v>
      </c>
      <c r="C639" s="40"/>
      <c r="D639" s="40"/>
      <c r="E639" s="102"/>
      <c r="F639" s="35"/>
      <c r="G639" s="35"/>
      <c r="L639" s="151"/>
    </row>
    <row r="640" spans="1:12" ht="12.75">
      <c r="A640" s="40"/>
      <c r="B640" s="36"/>
      <c r="C640" s="40"/>
      <c r="D640" s="40"/>
      <c r="E640" s="102"/>
      <c r="F640" s="35"/>
      <c r="G640" s="35"/>
      <c r="L640" s="151"/>
    </row>
    <row r="641" spans="1:12" ht="12.75">
      <c r="A641" s="40"/>
      <c r="B641" s="154" t="s">
        <v>319</v>
      </c>
      <c r="C641" s="40"/>
      <c r="D641" s="40"/>
      <c r="E641" s="102"/>
      <c r="F641" s="35" t="e">
        <f>#REF!</f>
        <v>#REF!</v>
      </c>
      <c r="G641" s="35">
        <v>1556411</v>
      </c>
      <c r="L641" s="151"/>
    </row>
    <row r="642" spans="1:12" ht="12.75">
      <c r="A642" s="40"/>
      <c r="B642" s="154"/>
      <c r="C642" s="40"/>
      <c r="D642" s="40"/>
      <c r="E642" s="102"/>
      <c r="F642" s="35"/>
      <c r="G642" s="35"/>
      <c r="L642" s="151"/>
    </row>
    <row r="643" spans="1:12" ht="12.75">
      <c r="A643" s="40"/>
      <c r="B643" s="154" t="s">
        <v>320</v>
      </c>
      <c r="C643" s="40"/>
      <c r="D643" s="40"/>
      <c r="E643" s="102"/>
      <c r="F643" s="35" t="e">
        <f>#REF!</f>
        <v>#REF!</v>
      </c>
      <c r="G643" s="35">
        <v>362773</v>
      </c>
      <c r="L643" s="151"/>
    </row>
    <row r="644" spans="1:12" ht="12.75">
      <c r="A644" s="40"/>
      <c r="B644" s="154"/>
      <c r="C644" s="40"/>
      <c r="D644" s="40"/>
      <c r="E644" s="102"/>
      <c r="F644" s="35"/>
      <c r="G644" s="35"/>
      <c r="L644" s="151"/>
    </row>
    <row r="645" spans="1:12" ht="12.75">
      <c r="A645" s="40"/>
      <c r="B645" s="154" t="s">
        <v>198</v>
      </c>
      <c r="C645" s="40"/>
      <c r="D645" s="40"/>
      <c r="E645" s="102"/>
      <c r="F645" s="35" t="e">
        <f>#REF!</f>
        <v>#REF!</v>
      </c>
      <c r="G645" s="35">
        <v>39000</v>
      </c>
      <c r="L645" s="151"/>
    </row>
    <row r="646" spans="1:12" ht="12.75">
      <c r="A646" s="40"/>
      <c r="B646" s="154"/>
      <c r="C646" s="40"/>
      <c r="D646" s="40"/>
      <c r="E646" s="102"/>
      <c r="F646" s="35"/>
      <c r="G646" s="35"/>
      <c r="L646" s="151"/>
    </row>
    <row r="647" spans="1:12" ht="12.75">
      <c r="A647" s="40"/>
      <c r="B647" s="154" t="s">
        <v>484</v>
      </c>
      <c r="C647" s="40"/>
      <c r="D647" s="40"/>
      <c r="E647" s="102"/>
      <c r="F647" s="35" t="e">
        <f>#REF!</f>
        <v>#REF!</v>
      </c>
      <c r="G647" s="35">
        <v>4961152</v>
      </c>
      <c r="L647" s="151"/>
    </row>
    <row r="648" spans="1:12" ht="12.75">
      <c r="A648" s="40"/>
      <c r="B648" s="154"/>
      <c r="C648" s="40"/>
      <c r="D648" s="40"/>
      <c r="E648" s="102"/>
      <c r="F648" s="35"/>
      <c r="G648" s="35"/>
      <c r="L648" s="151"/>
    </row>
    <row r="649" spans="1:12" ht="12.75">
      <c r="A649" s="40"/>
      <c r="B649" s="154" t="s">
        <v>980</v>
      </c>
      <c r="C649" s="40"/>
      <c r="D649" s="40"/>
      <c r="E649" s="102"/>
      <c r="F649" s="35" t="e">
        <f>#REF!</f>
        <v>#REF!</v>
      </c>
      <c r="G649" s="35">
        <v>623003</v>
      </c>
      <c r="L649" s="151"/>
    </row>
    <row r="650" spans="1:12" ht="12.75">
      <c r="A650" s="40"/>
      <c r="B650" s="154"/>
      <c r="C650" s="40"/>
      <c r="D650" s="40"/>
      <c r="E650" s="102"/>
      <c r="F650" s="35"/>
      <c r="G650" s="35"/>
      <c r="L650" s="151"/>
    </row>
    <row r="651" spans="1:12" ht="12.75">
      <c r="A651" s="40"/>
      <c r="B651" s="154" t="e">
        <f>#REF!</f>
        <v>#REF!</v>
      </c>
      <c r="C651" s="40"/>
      <c r="D651" s="40"/>
      <c r="E651" s="102"/>
      <c r="F651" s="35" t="e">
        <f>#REF!</f>
        <v>#REF!</v>
      </c>
      <c r="G651" s="35"/>
      <c r="L651" s="151"/>
    </row>
    <row r="652" spans="1:12" ht="12.75">
      <c r="A652" s="40"/>
      <c r="B652" s="154"/>
      <c r="C652" s="40"/>
      <c r="D652" s="40"/>
      <c r="E652" s="102"/>
      <c r="F652" s="35"/>
      <c r="G652" s="35"/>
      <c r="L652" s="151"/>
    </row>
    <row r="653" spans="1:12" ht="12.75">
      <c r="A653" s="40"/>
      <c r="B653" s="154" t="s">
        <v>981</v>
      </c>
      <c r="C653" s="40"/>
      <c r="D653" s="40"/>
      <c r="E653" s="102"/>
      <c r="F653" s="35" t="e">
        <f>#REF!</f>
        <v>#REF!</v>
      </c>
      <c r="G653" s="35">
        <v>1605171</v>
      </c>
      <c r="L653" s="151"/>
    </row>
    <row r="654" spans="1:12" ht="12.75">
      <c r="A654" s="40"/>
      <c r="B654" s="154"/>
      <c r="C654" s="40"/>
      <c r="D654" s="40"/>
      <c r="E654" s="102"/>
      <c r="F654" s="35"/>
      <c r="G654" s="35"/>
      <c r="L654" s="151"/>
    </row>
    <row r="655" spans="1:12" ht="12.75">
      <c r="A655" s="40"/>
      <c r="B655" s="154" t="s">
        <v>321</v>
      </c>
      <c r="C655" s="40"/>
      <c r="D655" s="40"/>
      <c r="E655" s="102"/>
      <c r="F655" s="35" t="e">
        <f>#REF!</f>
        <v>#REF!</v>
      </c>
      <c r="G655" s="35">
        <v>0</v>
      </c>
      <c r="L655" s="151"/>
    </row>
    <row r="656" spans="1:12" ht="12.75">
      <c r="A656" s="40"/>
      <c r="B656" s="154"/>
      <c r="C656" s="40"/>
      <c r="D656" s="40"/>
      <c r="E656" s="102"/>
      <c r="F656" s="35"/>
      <c r="G656" s="35"/>
      <c r="L656" s="151"/>
    </row>
    <row r="657" spans="1:12" ht="12.75">
      <c r="A657" s="40"/>
      <c r="B657" s="154" t="s">
        <v>461</v>
      </c>
      <c r="C657" s="40"/>
      <c r="D657" s="40"/>
      <c r="E657" s="102"/>
      <c r="F657" s="35" t="e">
        <f>#REF!</f>
        <v>#REF!</v>
      </c>
      <c r="G657" s="35">
        <v>1056514</v>
      </c>
      <c r="L657" s="151"/>
    </row>
    <row r="658" spans="1:12" ht="12.75">
      <c r="A658" s="40"/>
      <c r="B658" s="154"/>
      <c r="C658" s="40"/>
      <c r="D658" s="40"/>
      <c r="E658" s="102"/>
      <c r="F658" s="35"/>
      <c r="G658" s="35"/>
      <c r="L658" s="151"/>
    </row>
    <row r="659" spans="1:12" ht="12.75">
      <c r="A659" s="40"/>
      <c r="B659" s="154" t="s">
        <v>462</v>
      </c>
      <c r="C659" s="40"/>
      <c r="D659" s="40"/>
      <c r="E659" s="102"/>
      <c r="F659" s="35" t="e">
        <f>#REF!</f>
        <v>#REF!</v>
      </c>
      <c r="G659" s="35">
        <v>0</v>
      </c>
      <c r="L659" s="151"/>
    </row>
    <row r="660" spans="1:12" ht="12.75">
      <c r="A660" s="40"/>
      <c r="B660" s="154"/>
      <c r="C660" s="40"/>
      <c r="D660" s="40"/>
      <c r="E660" s="102"/>
      <c r="F660" s="35"/>
      <c r="G660" s="35"/>
      <c r="L660" s="151"/>
    </row>
    <row r="661" spans="1:12" ht="12.75">
      <c r="A661" s="40"/>
      <c r="B661" s="154" t="e">
        <f>#REF!</f>
        <v>#REF!</v>
      </c>
      <c r="C661" s="40"/>
      <c r="D661" s="40"/>
      <c r="E661" s="102"/>
      <c r="F661" s="35" t="e">
        <f>#REF!</f>
        <v>#REF!</v>
      </c>
      <c r="G661" s="35"/>
      <c r="L661" s="151"/>
    </row>
    <row r="662" spans="1:12" ht="12.75">
      <c r="A662" s="40"/>
      <c r="B662" s="36"/>
      <c r="C662" s="40"/>
      <c r="D662" s="40"/>
      <c r="E662" s="102"/>
      <c r="F662" s="35"/>
      <c r="G662" s="35"/>
      <c r="L662" s="151"/>
    </row>
    <row r="663" spans="1:12" ht="12.75">
      <c r="A663" s="40"/>
      <c r="B663" s="155" t="s">
        <v>634</v>
      </c>
      <c r="C663" s="40"/>
      <c r="D663" s="40"/>
      <c r="E663" s="102"/>
      <c r="F663" s="250" t="e">
        <f>SUM(F641:F661)</f>
        <v>#REF!</v>
      </c>
      <c r="G663" s="36">
        <f>SUM(G641:G659)</f>
        <v>10204024</v>
      </c>
      <c r="L663" s="151"/>
    </row>
    <row r="664" spans="1:12" ht="12.75">
      <c r="A664" s="40"/>
      <c r="B664" s="36"/>
      <c r="C664" s="40"/>
      <c r="D664" s="40"/>
      <c r="E664" s="102"/>
      <c r="F664" s="35"/>
      <c r="G664" s="35"/>
      <c r="L664" s="151"/>
    </row>
    <row r="665" spans="1:12" ht="12.75">
      <c r="A665" s="40"/>
      <c r="B665" s="36" t="s">
        <v>895</v>
      </c>
      <c r="C665" s="40"/>
      <c r="D665" s="40"/>
      <c r="E665" s="102"/>
      <c r="F665" s="35"/>
      <c r="G665" s="35"/>
      <c r="L665" s="151"/>
    </row>
    <row r="666" spans="1:12" ht="12.75">
      <c r="A666" s="40"/>
      <c r="B666" s="36"/>
      <c r="C666" s="40"/>
      <c r="D666" s="40"/>
      <c r="E666" s="102"/>
      <c r="F666" s="35"/>
      <c r="G666" s="35"/>
      <c r="L666" s="151"/>
    </row>
    <row r="667" spans="1:12" ht="12.75">
      <c r="A667" s="40"/>
      <c r="B667" s="154" t="s">
        <v>896</v>
      </c>
      <c r="C667" s="40"/>
      <c r="D667" s="40"/>
      <c r="E667" s="102"/>
      <c r="F667" s="35" t="e">
        <f>#REF!</f>
        <v>#REF!</v>
      </c>
      <c r="G667" s="35">
        <v>2579315</v>
      </c>
      <c r="L667" s="151"/>
    </row>
    <row r="668" spans="1:12" ht="12.75">
      <c r="A668" s="40"/>
      <c r="B668" s="154"/>
      <c r="C668" s="40"/>
      <c r="D668" s="40"/>
      <c r="E668" s="102"/>
      <c r="F668" s="35"/>
      <c r="G668" s="35"/>
      <c r="L668" s="151"/>
    </row>
    <row r="669" spans="1:12" ht="12.75">
      <c r="A669" s="40"/>
      <c r="B669" s="154" t="e">
        <f>#REF!</f>
        <v>#REF!</v>
      </c>
      <c r="C669" s="40"/>
      <c r="D669" s="40"/>
      <c r="E669" s="102"/>
      <c r="F669" s="35" t="e">
        <f>#REF!</f>
        <v>#REF!</v>
      </c>
      <c r="G669" s="35"/>
      <c r="L669" s="151"/>
    </row>
    <row r="670" spans="1:12" ht="12.75">
      <c r="A670" s="40"/>
      <c r="B670" s="36"/>
      <c r="C670" s="40"/>
      <c r="D670" s="40"/>
      <c r="E670" s="102"/>
      <c r="F670" s="35"/>
      <c r="G670" s="35"/>
      <c r="L670" s="151"/>
    </row>
    <row r="671" spans="1:12" ht="12.75">
      <c r="A671" s="40"/>
      <c r="B671" s="155" t="s">
        <v>634</v>
      </c>
      <c r="C671" s="40"/>
      <c r="D671" s="40"/>
      <c r="E671" s="102"/>
      <c r="F671" s="250" t="e">
        <f>SUM(F665:F669)</f>
        <v>#REF!</v>
      </c>
      <c r="G671" s="36">
        <f>SUM(G665:G669)</f>
        <v>2579315</v>
      </c>
      <c r="L671" s="151"/>
    </row>
    <row r="672" spans="1:12" ht="12.75">
      <c r="A672" s="40"/>
      <c r="B672" s="155"/>
      <c r="C672" s="40"/>
      <c r="D672" s="40"/>
      <c r="E672" s="102"/>
      <c r="F672" s="35"/>
      <c r="G672" s="35"/>
      <c r="L672" s="151"/>
    </row>
    <row r="673" spans="1:12" ht="12.75">
      <c r="A673" s="40"/>
      <c r="B673" s="156" t="s">
        <v>595</v>
      </c>
      <c r="C673" s="40"/>
      <c r="D673" s="40"/>
      <c r="E673" s="102"/>
      <c r="F673" s="35"/>
      <c r="G673" s="35"/>
      <c r="L673" s="151"/>
    </row>
    <row r="674" spans="1:12" ht="12.75">
      <c r="A674" s="40"/>
      <c r="B674" s="155"/>
      <c r="C674" s="40"/>
      <c r="D674" s="40"/>
      <c r="E674" s="102"/>
      <c r="F674" s="35"/>
      <c r="G674" s="35"/>
      <c r="L674" s="151"/>
    </row>
    <row r="675" spans="1:12" ht="12.75">
      <c r="A675" s="40"/>
      <c r="B675" s="36"/>
      <c r="C675" s="40"/>
      <c r="D675" s="40"/>
      <c r="E675" s="102"/>
      <c r="F675" s="35"/>
      <c r="G675" s="35"/>
      <c r="L675" s="151"/>
    </row>
    <row r="676" spans="1:12" ht="12.75">
      <c r="A676" s="40"/>
      <c r="B676" s="34" t="s">
        <v>199</v>
      </c>
      <c r="C676" s="40"/>
      <c r="D676" s="40"/>
      <c r="E676" s="102"/>
      <c r="F676" s="35"/>
      <c r="G676" s="35"/>
      <c r="L676" s="151"/>
    </row>
    <row r="677" spans="1:12" ht="12.75">
      <c r="A677" s="40"/>
      <c r="B677" s="36"/>
      <c r="C677" s="40"/>
      <c r="D677" s="40"/>
      <c r="E677" s="102"/>
      <c r="F677" s="35"/>
      <c r="G677" s="35"/>
      <c r="L677" s="151"/>
    </row>
    <row r="678" spans="1:12" ht="12.75">
      <c r="A678" s="40"/>
      <c r="B678" s="35" t="e">
        <f>#REF!</f>
        <v>#REF!</v>
      </c>
      <c r="C678" s="40"/>
      <c r="D678" s="40"/>
      <c r="E678" s="102"/>
      <c r="F678" s="35" t="e">
        <f>#REF!</f>
        <v>#REF!</v>
      </c>
      <c r="G678" s="35"/>
      <c r="L678" s="151"/>
    </row>
    <row r="679" spans="1:12" ht="12.75">
      <c r="A679" s="40"/>
      <c r="B679" s="35"/>
      <c r="C679" s="40"/>
      <c r="D679" s="40"/>
      <c r="E679" s="102"/>
      <c r="F679" s="35"/>
      <c r="G679" s="35"/>
      <c r="L679" s="151"/>
    </row>
    <row r="680" spans="1:12" ht="12.75">
      <c r="A680" s="40"/>
      <c r="B680" s="35" t="e">
        <f>#REF!</f>
        <v>#REF!</v>
      </c>
      <c r="C680" s="40"/>
      <c r="D680" s="40"/>
      <c r="E680" s="102"/>
      <c r="F680" s="35" t="e">
        <f>#REF!</f>
        <v>#REF!</v>
      </c>
      <c r="G680" s="35"/>
      <c r="L680" s="151"/>
    </row>
    <row r="681" spans="1:12" ht="12.75">
      <c r="A681" s="40"/>
      <c r="B681" s="35"/>
      <c r="C681" s="40"/>
      <c r="D681" s="40"/>
      <c r="E681" s="102"/>
      <c r="F681" s="35"/>
      <c r="G681" s="35"/>
      <c r="L681" s="151"/>
    </row>
    <row r="682" spans="1:12" ht="12.75">
      <c r="A682" s="40"/>
      <c r="B682" s="35" t="e">
        <f>#REF!</f>
        <v>#REF!</v>
      </c>
      <c r="C682" s="40"/>
      <c r="D682" s="40"/>
      <c r="E682" s="102"/>
      <c r="F682" s="35" t="e">
        <f>#REF!</f>
        <v>#REF!</v>
      </c>
      <c r="G682" s="35"/>
      <c r="L682" s="151"/>
    </row>
    <row r="683" spans="1:12" ht="12.75">
      <c r="A683" s="40"/>
      <c r="B683" s="35"/>
      <c r="C683" s="40"/>
      <c r="D683" s="40"/>
      <c r="E683" s="102"/>
      <c r="F683" s="35"/>
      <c r="G683" s="35"/>
      <c r="L683" s="151"/>
    </row>
    <row r="684" spans="1:12" ht="12.75">
      <c r="A684" s="40"/>
      <c r="B684" s="35" t="e">
        <f>#REF!</f>
        <v>#REF!</v>
      </c>
      <c r="C684" s="40"/>
      <c r="D684" s="40"/>
      <c r="E684" s="102"/>
      <c r="F684" s="35" t="e">
        <f>#REF!</f>
        <v>#REF!</v>
      </c>
      <c r="G684" s="35"/>
      <c r="L684" s="151"/>
    </row>
    <row r="685" spans="1:12" ht="12.75">
      <c r="A685" s="40"/>
      <c r="B685" s="35"/>
      <c r="C685" s="40"/>
      <c r="D685" s="40"/>
      <c r="E685" s="102"/>
      <c r="F685" s="35"/>
      <c r="G685" s="35"/>
      <c r="L685" s="151"/>
    </row>
    <row r="686" spans="1:12" ht="12.75">
      <c r="A686" s="40"/>
      <c r="B686" s="35" t="e">
        <f>#REF!</f>
        <v>#REF!</v>
      </c>
      <c r="C686" s="40"/>
      <c r="D686" s="40"/>
      <c r="E686" s="102"/>
      <c r="F686" s="35" t="e">
        <f>#REF!</f>
        <v>#REF!</v>
      </c>
      <c r="G686" s="35"/>
      <c r="L686" s="151"/>
    </row>
    <row r="687" spans="1:12" ht="12.75">
      <c r="A687" s="40"/>
      <c r="B687" s="36"/>
      <c r="C687" s="40"/>
      <c r="D687" s="40"/>
      <c r="E687" s="102"/>
      <c r="F687" s="35"/>
      <c r="G687" s="35"/>
      <c r="L687" s="151"/>
    </row>
    <row r="688" spans="1:12" ht="12.75">
      <c r="A688" s="40"/>
      <c r="B688" s="154" t="s">
        <v>752</v>
      </c>
      <c r="C688" s="40"/>
      <c r="D688" s="40"/>
      <c r="E688" s="102"/>
      <c r="F688" s="35" t="e">
        <f>#REF!</f>
        <v>#REF!</v>
      </c>
      <c r="G688" s="35">
        <v>25000</v>
      </c>
      <c r="L688" s="151"/>
    </row>
    <row r="689" spans="1:12" ht="12.75">
      <c r="A689" s="40"/>
      <c r="B689" s="36"/>
      <c r="C689" s="40"/>
      <c r="D689" s="40"/>
      <c r="E689" s="102"/>
      <c r="F689" s="35"/>
      <c r="G689" s="35"/>
      <c r="L689" s="151"/>
    </row>
    <row r="690" spans="1:12" ht="12.75">
      <c r="A690" s="40"/>
      <c r="B690" s="154" t="s">
        <v>329</v>
      </c>
      <c r="C690" s="40"/>
      <c r="D690" s="40"/>
      <c r="E690" s="102"/>
      <c r="F690" s="35" t="e">
        <f>#REF!</f>
        <v>#REF!</v>
      </c>
      <c r="G690" s="35">
        <v>63469</v>
      </c>
      <c r="L690" s="151"/>
    </row>
    <row r="691" spans="1:12" ht="12.75">
      <c r="A691" s="40"/>
      <c r="B691" s="154"/>
      <c r="C691" s="40"/>
      <c r="D691" s="40"/>
      <c r="E691" s="102"/>
      <c r="F691" s="35"/>
      <c r="G691" s="35"/>
      <c r="L691" s="151"/>
    </row>
    <row r="692" spans="1:12" ht="12.75">
      <c r="A692" s="40"/>
      <c r="B692" s="154" t="e">
        <f>#REF!</f>
        <v>#REF!</v>
      </c>
      <c r="C692" s="40"/>
      <c r="D692" s="40"/>
      <c r="E692" s="102"/>
      <c r="F692" s="35" t="e">
        <f>#REF!</f>
        <v>#REF!</v>
      </c>
      <c r="G692" s="35"/>
      <c r="L692" s="151"/>
    </row>
    <row r="693" spans="1:12" ht="12.75">
      <c r="A693" s="40"/>
      <c r="B693" s="154"/>
      <c r="C693" s="40"/>
      <c r="D693" s="40"/>
      <c r="E693" s="102"/>
      <c r="F693" s="35"/>
      <c r="G693" s="35"/>
      <c r="L693" s="151"/>
    </row>
    <row r="694" spans="1:12" ht="12.75">
      <c r="A694" s="40"/>
      <c r="B694" s="154" t="s">
        <v>330</v>
      </c>
      <c r="C694" s="40"/>
      <c r="D694" s="40"/>
      <c r="E694" s="102"/>
      <c r="F694" s="35" t="e">
        <f>#REF!</f>
        <v>#REF!</v>
      </c>
      <c r="G694" s="35">
        <v>197580</v>
      </c>
      <c r="L694" s="151"/>
    </row>
    <row r="695" spans="1:12" ht="12.75">
      <c r="A695" s="40"/>
      <c r="B695" s="36"/>
      <c r="C695" s="40"/>
      <c r="D695" s="40"/>
      <c r="E695" s="102"/>
      <c r="F695" s="35"/>
      <c r="G695" s="35"/>
      <c r="L695" s="151"/>
    </row>
    <row r="696" spans="1:12" ht="12.75">
      <c r="A696" s="40"/>
      <c r="B696" s="35" t="e">
        <f>#REF!</f>
        <v>#REF!</v>
      </c>
      <c r="C696" s="40"/>
      <c r="D696" s="40"/>
      <c r="E696" s="102"/>
      <c r="F696" s="35" t="e">
        <f>#REF!</f>
        <v>#REF!</v>
      </c>
      <c r="G696" s="35"/>
      <c r="L696" s="151"/>
    </row>
    <row r="697" spans="1:12" ht="12.75">
      <c r="A697" s="40"/>
      <c r="B697" s="36"/>
      <c r="C697" s="40"/>
      <c r="D697" s="40"/>
      <c r="E697" s="102"/>
      <c r="F697" s="35"/>
      <c r="G697" s="35"/>
      <c r="L697" s="151"/>
    </row>
    <row r="698" spans="1:12" ht="12.75">
      <c r="A698" s="40"/>
      <c r="B698" s="155" t="s">
        <v>634</v>
      </c>
      <c r="C698" s="40"/>
      <c r="D698" s="40"/>
      <c r="E698" s="102"/>
      <c r="F698" s="250" t="e">
        <f>SUM(F678:F696)</f>
        <v>#REF!</v>
      </c>
      <c r="G698" s="36">
        <f>SUM(G688:G694)</f>
        <v>286049</v>
      </c>
      <c r="L698" s="151"/>
    </row>
    <row r="699" spans="1:12" ht="12.75">
      <c r="A699" s="40"/>
      <c r="B699" s="36"/>
      <c r="C699" s="40"/>
      <c r="D699" s="40"/>
      <c r="E699" s="102"/>
      <c r="F699" s="35"/>
      <c r="G699" s="35"/>
      <c r="L699" s="151"/>
    </row>
    <row r="700" spans="1:12" ht="12.75">
      <c r="A700" s="40"/>
      <c r="B700" s="34" t="s">
        <v>1018</v>
      </c>
      <c r="C700" s="40"/>
      <c r="D700" s="40"/>
      <c r="E700" s="102"/>
      <c r="F700" s="35"/>
      <c r="G700" s="35"/>
      <c r="L700" s="151"/>
    </row>
    <row r="701" spans="1:12" ht="12.75">
      <c r="A701" s="40"/>
      <c r="B701" s="36" t="s">
        <v>606</v>
      </c>
      <c r="C701" s="40"/>
      <c r="D701" s="40"/>
      <c r="E701" s="102"/>
      <c r="F701" s="35"/>
      <c r="G701" s="35"/>
      <c r="L701" s="151"/>
    </row>
    <row r="702" spans="1:12" ht="12.75">
      <c r="A702" s="40"/>
      <c r="B702" s="154" t="s">
        <v>1019</v>
      </c>
      <c r="C702" s="40"/>
      <c r="D702" s="40"/>
      <c r="E702" s="102"/>
      <c r="F702" s="35" t="e">
        <f>#REF!</f>
        <v>#REF!</v>
      </c>
      <c r="G702" s="35">
        <v>2486875</v>
      </c>
      <c r="L702" s="151"/>
    </row>
    <row r="703" spans="1:12" ht="12.75">
      <c r="A703" s="40"/>
      <c r="B703" s="36"/>
      <c r="C703" s="40"/>
      <c r="D703" s="40"/>
      <c r="E703" s="102"/>
      <c r="F703" s="35"/>
      <c r="G703" s="35"/>
      <c r="L703" s="151"/>
    </row>
    <row r="704" spans="1:12" ht="12.75">
      <c r="A704" s="40"/>
      <c r="B704" s="154" t="s">
        <v>1020</v>
      </c>
      <c r="C704" s="40"/>
      <c r="D704" s="40"/>
      <c r="E704" s="102"/>
      <c r="F704" s="35" t="e">
        <f>#REF!</f>
        <v>#REF!</v>
      </c>
      <c r="G704" s="35">
        <v>244542513.69</v>
      </c>
      <c r="L704" s="151"/>
    </row>
    <row r="705" spans="1:12" ht="12.75">
      <c r="A705" s="40"/>
      <c r="B705" s="36"/>
      <c r="C705" s="40"/>
      <c r="D705" s="40"/>
      <c r="E705" s="102"/>
      <c r="F705" s="35"/>
      <c r="G705" s="35"/>
      <c r="L705" s="151"/>
    </row>
    <row r="706" spans="1:12" ht="12.75">
      <c r="A706" s="40"/>
      <c r="B706" s="155" t="s">
        <v>634</v>
      </c>
      <c r="C706" s="40"/>
      <c r="D706" s="40"/>
      <c r="E706" s="102"/>
      <c r="F706" s="250" t="e">
        <f>SUM(F700:F704)</f>
        <v>#REF!</v>
      </c>
      <c r="G706" s="36">
        <f>SUM(G700:G704)</f>
        <v>247029388.69</v>
      </c>
      <c r="L706" s="151"/>
    </row>
    <row r="707" spans="1:12" ht="12.75">
      <c r="A707" s="40"/>
      <c r="B707" s="36"/>
      <c r="C707" s="40"/>
      <c r="D707" s="40"/>
      <c r="E707" s="102"/>
      <c r="F707" s="35"/>
      <c r="G707" s="35"/>
      <c r="L707" s="151"/>
    </row>
    <row r="708" spans="1:12" ht="12.75">
      <c r="A708" s="40"/>
      <c r="B708" s="36" t="s">
        <v>859</v>
      </c>
      <c r="C708" s="40"/>
      <c r="D708" s="40"/>
      <c r="E708" s="102"/>
      <c r="F708" s="36" t="e">
        <f>F706+F698+F671+F663+F637+F616+F587+F563+F536+F517+F498+F485+F471+F449+F427+F407+F383+F359+F338+F318+F294+F269</f>
        <v>#REF!</v>
      </c>
      <c r="G708" s="36">
        <f>G706+G698+G671+G663+G637+G616+G587+G563+G536+G517+G498+G485+G471+G449+G427+G407+G383+G359+G338+G318+G294+G269</f>
        <v>1105720236.35</v>
      </c>
      <c r="L708" s="151"/>
    </row>
    <row r="709" spans="1:12" ht="12.75">
      <c r="A709" s="40"/>
      <c r="B709" s="36"/>
      <c r="C709" s="40"/>
      <c r="D709" s="40"/>
      <c r="E709" s="102"/>
      <c r="F709" s="35"/>
      <c r="G709" s="35"/>
      <c r="L709" s="151"/>
    </row>
    <row r="710" spans="1:12" ht="12.75">
      <c r="A710" s="40"/>
      <c r="B710" s="154" t="e">
        <f>#REF!</f>
        <v>#REF!</v>
      </c>
      <c r="C710" s="40"/>
      <c r="D710" s="40"/>
      <c r="E710" s="102"/>
      <c r="F710" s="35" t="e">
        <f>#REF!</f>
        <v>#REF!</v>
      </c>
      <c r="G710" s="35">
        <v>200000000</v>
      </c>
      <c r="L710" s="151"/>
    </row>
    <row r="711" spans="1:12" ht="12.75">
      <c r="A711" s="40"/>
      <c r="B711" s="154" t="e">
        <f>#REF!</f>
        <v>#REF!</v>
      </c>
      <c r="C711" s="40"/>
      <c r="D711" s="40"/>
      <c r="E711" s="102"/>
      <c r="F711" s="35" t="e">
        <f>#REF!</f>
        <v>#REF!</v>
      </c>
      <c r="G711" s="35">
        <v>32694000</v>
      </c>
      <c r="L711" s="151"/>
    </row>
    <row r="712" spans="1:12" ht="12.75">
      <c r="A712" s="40"/>
      <c r="B712" s="154" t="e">
        <f>#REF!</f>
        <v>#REF!</v>
      </c>
      <c r="C712" s="40"/>
      <c r="D712" s="40"/>
      <c r="E712" s="102"/>
      <c r="F712" s="35" t="e">
        <f>#REF!</f>
        <v>#REF!</v>
      </c>
      <c r="G712" s="35">
        <v>3275000</v>
      </c>
      <c r="L712" s="151"/>
    </row>
    <row r="713" spans="1:12" ht="12.75">
      <c r="A713" s="40"/>
      <c r="B713" s="154" t="e">
        <f>#REF!</f>
        <v>#REF!</v>
      </c>
      <c r="C713" s="40"/>
      <c r="D713" s="40"/>
      <c r="E713" s="102"/>
      <c r="F713" s="35" t="e">
        <f>#REF!</f>
        <v>#REF!</v>
      </c>
      <c r="G713" s="35">
        <v>12300000</v>
      </c>
      <c r="L713" s="151"/>
    </row>
    <row r="714" spans="1:12" ht="12.75">
      <c r="A714" s="40"/>
      <c r="B714" s="154" t="e">
        <f>#REF!</f>
        <v>#REF!</v>
      </c>
      <c r="C714" s="40"/>
      <c r="D714" s="40"/>
      <c r="E714" s="102"/>
      <c r="F714" s="35">
        <v>2923611</v>
      </c>
      <c r="G714" s="35">
        <v>11490938</v>
      </c>
      <c r="L714" s="151"/>
    </row>
    <row r="715" spans="1:12" ht="12.75">
      <c r="A715" s="40"/>
      <c r="B715" s="154" t="e">
        <f>#REF!</f>
        <v>#REF!</v>
      </c>
      <c r="C715" s="40"/>
      <c r="D715" s="40"/>
      <c r="E715" s="102"/>
      <c r="F715" s="35" t="e">
        <f>#REF!</f>
        <v>#REF!</v>
      </c>
      <c r="G715" s="35">
        <v>819158200</v>
      </c>
      <c r="L715" s="151"/>
    </row>
    <row r="716" spans="6:12" ht="12.75">
      <c r="F716" s="40"/>
      <c r="G716" s="35"/>
      <c r="L716" s="151"/>
    </row>
    <row r="717" spans="1:12" ht="12.75">
      <c r="A717" s="40"/>
      <c r="B717" s="155" t="s">
        <v>634</v>
      </c>
      <c r="F717" s="251" t="e">
        <f>SUM(F710:F715)</f>
        <v>#REF!</v>
      </c>
      <c r="G717" s="119">
        <f>SUM(G710:G715)</f>
        <v>1078918138</v>
      </c>
      <c r="L717" s="151"/>
    </row>
    <row r="718" spans="1:12" ht="12.75">
      <c r="A718" s="40"/>
      <c r="B718" s="155"/>
      <c r="F718" s="251"/>
      <c r="G718" s="119"/>
      <c r="L718" s="151"/>
    </row>
    <row r="719" spans="1:12" ht="12.75">
      <c r="A719" s="138" t="s">
        <v>21</v>
      </c>
      <c r="B719" s="155"/>
      <c r="F719" s="251" t="e">
        <f>#REF!</f>
        <v>#REF!</v>
      </c>
      <c r="G719" s="119">
        <v>13775000000</v>
      </c>
      <c r="L719" s="151"/>
    </row>
    <row r="720" spans="1:12" ht="12.75">
      <c r="A720" s="40"/>
      <c r="B720" s="36"/>
      <c r="C720" s="40"/>
      <c r="D720" s="40"/>
      <c r="E720" s="102"/>
      <c r="F720" s="35"/>
      <c r="G720" s="35"/>
      <c r="L720" s="151"/>
    </row>
    <row r="721" spans="1:12" ht="12.75">
      <c r="A721" s="40"/>
      <c r="B721" s="156" t="s">
        <v>1067</v>
      </c>
      <c r="C721" s="40"/>
      <c r="D721" s="40"/>
      <c r="E721" s="102"/>
      <c r="F721" s="36" t="e">
        <f>+F708+F717+F719</f>
        <v>#REF!</v>
      </c>
      <c r="G721" s="36">
        <f>+G708+G717+G719</f>
        <v>15959638374.35</v>
      </c>
      <c r="L721" s="151"/>
    </row>
    <row r="722" spans="1:12" ht="12.75">
      <c r="A722" s="40"/>
      <c r="B722" s="40"/>
      <c r="C722" s="40"/>
      <c r="D722" s="40"/>
      <c r="E722" s="102"/>
      <c r="F722" s="35"/>
      <c r="G722" s="35"/>
      <c r="L722" s="151"/>
    </row>
    <row r="723" spans="1:12" ht="12.75">
      <c r="A723" s="33"/>
      <c r="B723" s="40"/>
      <c r="C723" s="40"/>
      <c r="D723" s="114"/>
      <c r="E723" s="40"/>
      <c r="F723" s="36"/>
      <c r="G723" s="35"/>
      <c r="L723" s="151"/>
    </row>
    <row r="724" spans="1:7" ht="12.75">
      <c r="A724" s="40"/>
      <c r="B724" s="40"/>
      <c r="C724" s="40"/>
      <c r="D724" s="40"/>
      <c r="E724" s="40"/>
      <c r="F724" s="40"/>
      <c r="G724" s="40"/>
    </row>
    <row r="725" spans="1:12" ht="12.75">
      <c r="A725" s="11" t="s">
        <v>618</v>
      </c>
      <c r="B725" s="40"/>
      <c r="C725" s="104"/>
      <c r="D725" s="104"/>
      <c r="E725" s="102"/>
      <c r="F725" s="40"/>
      <c r="G725" s="106" t="s">
        <v>1279</v>
      </c>
      <c r="L725" s="151"/>
    </row>
    <row r="726" spans="1:12" ht="12.75">
      <c r="A726" s="136"/>
      <c r="B726" s="40"/>
      <c r="C726" s="104"/>
      <c r="D726" s="104"/>
      <c r="E726" s="102"/>
      <c r="F726" s="40"/>
      <c r="G726" s="40"/>
      <c r="L726" s="151"/>
    </row>
    <row r="727" spans="1:13" ht="12.75">
      <c r="A727" s="108" t="s">
        <v>595</v>
      </c>
      <c r="B727" s="11" t="s">
        <v>550</v>
      </c>
      <c r="C727" s="11"/>
      <c r="D727" s="11"/>
      <c r="E727" s="11"/>
      <c r="F727" s="106" t="s">
        <v>591</v>
      </c>
      <c r="G727" s="106" t="s">
        <v>592</v>
      </c>
      <c r="H727" s="153" t="s">
        <v>595</v>
      </c>
      <c r="L727" s="146" t="s">
        <v>595</v>
      </c>
      <c r="M727" s="146" t="s">
        <v>595</v>
      </c>
    </row>
    <row r="728" spans="1:7" ht="12.75">
      <c r="A728" s="40"/>
      <c r="B728" s="11"/>
      <c r="C728" s="11"/>
      <c r="D728" s="11"/>
      <c r="E728" s="40"/>
      <c r="F728" s="106" t="s">
        <v>69</v>
      </c>
      <c r="G728" s="106" t="s">
        <v>563</v>
      </c>
    </row>
    <row r="729" spans="1:12" ht="12.75">
      <c r="A729" s="136"/>
      <c r="B729" s="40"/>
      <c r="C729" s="104"/>
      <c r="D729" s="104"/>
      <c r="E729" s="102"/>
      <c r="F729" s="40"/>
      <c r="G729" s="40"/>
      <c r="L729" s="151"/>
    </row>
    <row r="730" spans="1:12" ht="12.75">
      <c r="A730" s="85" t="s">
        <v>889</v>
      </c>
      <c r="B730" s="40"/>
      <c r="C730" s="40"/>
      <c r="D730" s="40"/>
      <c r="E730" s="40"/>
      <c r="F730" s="35" t="e">
        <f>#REF!</f>
        <v>#REF!</v>
      </c>
      <c r="G730" s="117">
        <v>18512626.2</v>
      </c>
      <c r="L730" s="151"/>
    </row>
    <row r="731" spans="1:12" ht="12.75">
      <c r="A731" s="85" t="s">
        <v>693</v>
      </c>
      <c r="B731" s="40"/>
      <c r="C731" s="40"/>
      <c r="D731" s="40"/>
      <c r="E731" s="40"/>
      <c r="F731" s="35" t="e">
        <f>#REF!</f>
        <v>#REF!</v>
      </c>
      <c r="G731" s="117">
        <v>5100462</v>
      </c>
      <c r="L731" s="151"/>
    </row>
    <row r="732" spans="1:12" ht="12.75">
      <c r="A732" s="85" t="s">
        <v>694</v>
      </c>
      <c r="B732" s="40"/>
      <c r="C732" s="40"/>
      <c r="D732" s="40"/>
      <c r="E732" s="40"/>
      <c r="F732" s="35" t="e">
        <f>#REF!</f>
        <v>#REF!</v>
      </c>
      <c r="G732" s="117">
        <v>1600311</v>
      </c>
      <c r="L732" s="151"/>
    </row>
    <row r="733" spans="1:12" ht="12.75">
      <c r="A733" s="85" t="s">
        <v>695</v>
      </c>
      <c r="B733" s="40"/>
      <c r="C733" s="40"/>
      <c r="D733" s="40"/>
      <c r="E733" s="40"/>
      <c r="F733" s="35" t="e">
        <f>#REF!</f>
        <v>#REF!</v>
      </c>
      <c r="G733" s="117">
        <v>13245605</v>
      </c>
      <c r="L733" s="151"/>
    </row>
    <row r="734" spans="1:12" ht="12.75">
      <c r="A734" s="85" t="s">
        <v>863</v>
      </c>
      <c r="B734" s="40"/>
      <c r="C734" s="40"/>
      <c r="D734" s="40"/>
      <c r="E734" s="40"/>
      <c r="F734" s="35" t="e">
        <f>#REF!</f>
        <v>#REF!</v>
      </c>
      <c r="G734" s="117">
        <v>5390590.5</v>
      </c>
      <c r="L734" s="151"/>
    </row>
    <row r="735" spans="1:12" ht="12.75">
      <c r="A735" s="85" t="s">
        <v>864</v>
      </c>
      <c r="B735" s="40"/>
      <c r="C735" s="40"/>
      <c r="D735" s="40"/>
      <c r="E735" s="40"/>
      <c r="F735" s="35" t="e">
        <f>#REF!</f>
        <v>#REF!</v>
      </c>
      <c r="G735" s="117">
        <v>913799.95</v>
      </c>
      <c r="L735" s="151"/>
    </row>
    <row r="736" spans="1:12" ht="12.75">
      <c r="A736" s="85" t="s">
        <v>865</v>
      </c>
      <c r="B736" s="40"/>
      <c r="C736" s="40"/>
      <c r="D736" s="40"/>
      <c r="E736" s="40"/>
      <c r="F736" s="35" t="e">
        <f>#REF!</f>
        <v>#REF!</v>
      </c>
      <c r="G736" s="117">
        <v>582804</v>
      </c>
      <c r="L736" s="151"/>
    </row>
    <row r="737" spans="1:12" ht="12.75">
      <c r="A737" s="85" t="s">
        <v>185</v>
      </c>
      <c r="B737" s="40"/>
      <c r="C737" s="40"/>
      <c r="D737" s="40"/>
      <c r="E737" s="40"/>
      <c r="F737" s="35" t="e">
        <f>#REF!</f>
        <v>#REF!</v>
      </c>
      <c r="G737" s="117">
        <v>3816595</v>
      </c>
      <c r="L737" s="151"/>
    </row>
    <row r="738" spans="1:12" ht="12.75">
      <c r="A738" s="85"/>
      <c r="B738" s="40"/>
      <c r="C738" s="40"/>
      <c r="D738" s="40"/>
      <c r="E738" s="40"/>
      <c r="F738" s="35"/>
      <c r="G738" s="117"/>
      <c r="L738" s="151"/>
    </row>
    <row r="739" spans="1:12" ht="12.75">
      <c r="A739" s="40"/>
      <c r="B739" s="40"/>
      <c r="C739" s="40"/>
      <c r="D739" s="103" t="s">
        <v>268</v>
      </c>
      <c r="E739" s="40"/>
      <c r="F739" s="152" t="e">
        <f>SUM(F730:F737)</f>
        <v>#REF!</v>
      </c>
      <c r="G739" s="131">
        <f>SUM(G730:G737)</f>
        <v>49162793.650000006</v>
      </c>
      <c r="L739" s="151"/>
    </row>
    <row r="740" spans="1:12" ht="12.75">
      <c r="A740" s="142" t="s">
        <v>595</v>
      </c>
      <c r="B740" s="40"/>
      <c r="C740" s="40"/>
      <c r="D740" s="40"/>
      <c r="E740" s="102"/>
      <c r="F740" s="40"/>
      <c r="G740" s="40"/>
      <c r="L740" s="151"/>
    </row>
    <row r="741" spans="1:12" ht="12.75">
      <c r="A741" s="157" t="s">
        <v>284</v>
      </c>
      <c r="B741" s="40"/>
      <c r="C741" s="104"/>
      <c r="D741" s="104"/>
      <c r="E741" s="102"/>
      <c r="F741" s="40"/>
      <c r="G741" s="106" t="s">
        <v>1280</v>
      </c>
      <c r="L741" s="151"/>
    </row>
    <row r="742" spans="1:12" ht="12.75">
      <c r="A742" s="136"/>
      <c r="B742" s="40"/>
      <c r="C742" s="104"/>
      <c r="D742" s="104"/>
      <c r="E742" s="102"/>
      <c r="F742" s="40"/>
      <c r="G742" s="40"/>
      <c r="L742" s="151"/>
    </row>
    <row r="743" spans="1:13" ht="12.75">
      <c r="A743" s="108" t="s">
        <v>595</v>
      </c>
      <c r="B743" s="11" t="s">
        <v>550</v>
      </c>
      <c r="C743" s="11"/>
      <c r="D743" s="11"/>
      <c r="E743" s="11"/>
      <c r="F743" s="106" t="s">
        <v>591</v>
      </c>
      <c r="G743" s="106" t="s">
        <v>592</v>
      </c>
      <c r="H743" s="153" t="s">
        <v>595</v>
      </c>
      <c r="L743" s="146" t="s">
        <v>595</v>
      </c>
      <c r="M743" s="146" t="s">
        <v>595</v>
      </c>
    </row>
    <row r="744" spans="1:7" ht="12.75">
      <c r="A744" s="40"/>
      <c r="B744" s="11"/>
      <c r="C744" s="11"/>
      <c r="D744" s="11"/>
      <c r="E744" s="11"/>
      <c r="F744" s="106" t="s">
        <v>69</v>
      </c>
      <c r="G744" s="106" t="s">
        <v>563</v>
      </c>
    </row>
    <row r="745" spans="1:12" ht="12.75">
      <c r="A745" s="136"/>
      <c r="B745" s="40"/>
      <c r="C745" s="104"/>
      <c r="D745" s="104"/>
      <c r="E745" s="102"/>
      <c r="F745" s="40"/>
      <c r="G745" s="40"/>
      <c r="L745" s="151"/>
    </row>
    <row r="746" spans="1:12" ht="12.75">
      <c r="A746" s="85" t="s">
        <v>866</v>
      </c>
      <c r="B746" s="40"/>
      <c r="C746" s="40"/>
      <c r="D746" s="40"/>
      <c r="E746" s="40"/>
      <c r="F746" s="35" t="e">
        <f>#REF!</f>
        <v>#REF!</v>
      </c>
      <c r="G746" s="117">
        <v>122372745</v>
      </c>
      <c r="L746" s="151"/>
    </row>
    <row r="747" spans="1:12" ht="12.75">
      <c r="A747" s="85" t="s">
        <v>867</v>
      </c>
      <c r="B747" s="40"/>
      <c r="C747" s="40"/>
      <c r="D747" s="40"/>
      <c r="E747" s="40"/>
      <c r="F747" s="35" t="e">
        <f>#REF!</f>
        <v>#REF!</v>
      </c>
      <c r="G747" s="117">
        <v>0</v>
      </c>
      <c r="L747" s="151"/>
    </row>
    <row r="748" spans="1:12" ht="12.75">
      <c r="A748" s="85" t="s">
        <v>494</v>
      </c>
      <c r="B748" s="40"/>
      <c r="C748" s="40"/>
      <c r="D748" s="40"/>
      <c r="E748" s="40"/>
      <c r="F748" s="35" t="e">
        <f>#REF!</f>
        <v>#REF!</v>
      </c>
      <c r="G748" s="117">
        <v>379830000</v>
      </c>
      <c r="L748" s="151"/>
    </row>
    <row r="749" spans="1:12" ht="12.75">
      <c r="A749" s="85" t="s">
        <v>495</v>
      </c>
      <c r="B749" s="40"/>
      <c r="C749" s="40"/>
      <c r="D749" s="40"/>
      <c r="E749" s="40"/>
      <c r="F749" s="35" t="e">
        <f>#REF!</f>
        <v>#REF!</v>
      </c>
      <c r="G749" s="117">
        <v>9778000</v>
      </c>
      <c r="L749" s="151"/>
    </row>
    <row r="750" spans="1:12" ht="12.75">
      <c r="A750" s="85" t="s">
        <v>496</v>
      </c>
      <c r="B750" s="40"/>
      <c r="C750" s="40"/>
      <c r="D750" s="40"/>
      <c r="E750" s="40"/>
      <c r="F750" s="35" t="e">
        <f>#REF!</f>
        <v>#REF!</v>
      </c>
      <c r="G750" s="117">
        <v>1784000</v>
      </c>
      <c r="L750" s="151"/>
    </row>
    <row r="751" spans="1:12" ht="12.75">
      <c r="A751" s="85" t="s">
        <v>953</v>
      </c>
      <c r="B751" s="40"/>
      <c r="C751" s="40"/>
      <c r="D751" s="40"/>
      <c r="E751" s="40"/>
      <c r="F751" s="35" t="e">
        <f>#REF!</f>
        <v>#REF!</v>
      </c>
      <c r="G751" s="117">
        <v>0</v>
      </c>
      <c r="L751" s="151"/>
    </row>
    <row r="752" spans="1:12" ht="12.75">
      <c r="A752" s="85" t="s">
        <v>548</v>
      </c>
      <c r="B752" s="40"/>
      <c r="C752" s="40"/>
      <c r="D752" s="40"/>
      <c r="E752" s="40"/>
      <c r="F752" s="35" t="e">
        <f>#REF!</f>
        <v>#REF!</v>
      </c>
      <c r="G752" s="117">
        <v>3386795.26</v>
      </c>
      <c r="L752" s="151"/>
    </row>
    <row r="753" spans="1:12" ht="12.75">
      <c r="A753" s="85" t="s">
        <v>549</v>
      </c>
      <c r="B753" s="40"/>
      <c r="C753" s="40"/>
      <c r="D753" s="40"/>
      <c r="E753" s="40"/>
      <c r="F753" s="35" t="e">
        <f>#REF!</f>
        <v>#REF!</v>
      </c>
      <c r="G753" s="117">
        <v>352.9</v>
      </c>
      <c r="L753" s="151"/>
    </row>
    <row r="754" spans="1:12" ht="12.75">
      <c r="A754" s="85" t="s">
        <v>778</v>
      </c>
      <c r="B754" s="40"/>
      <c r="C754" s="40"/>
      <c r="D754" s="40"/>
      <c r="E754" s="40"/>
      <c r="F754" s="35" t="e">
        <f>#REF!</f>
        <v>#REF!</v>
      </c>
      <c r="G754" s="117">
        <v>1308</v>
      </c>
      <c r="L754" s="151"/>
    </row>
    <row r="755" spans="1:12" ht="12.75">
      <c r="A755" s="85" t="s">
        <v>408</v>
      </c>
      <c r="B755" s="40"/>
      <c r="C755" s="40"/>
      <c r="D755" s="40"/>
      <c r="E755" s="40"/>
      <c r="F755" s="35" t="e">
        <f>#REF!</f>
        <v>#REF!</v>
      </c>
      <c r="G755" s="117">
        <v>364.53</v>
      </c>
      <c r="L755" s="151"/>
    </row>
    <row r="756" spans="1:12" ht="12.75">
      <c r="A756" s="85" t="s">
        <v>1096</v>
      </c>
      <c r="B756" s="40"/>
      <c r="C756" s="40"/>
      <c r="D756" s="40"/>
      <c r="E756" s="40"/>
      <c r="F756" s="35" t="e">
        <f>#REF!</f>
        <v>#REF!</v>
      </c>
      <c r="G756" s="117">
        <v>0</v>
      </c>
      <c r="L756" s="151"/>
    </row>
    <row r="757" spans="1:12" ht="12.75">
      <c r="A757" s="129" t="e">
        <f>#REF!</f>
        <v>#REF!</v>
      </c>
      <c r="B757" s="40"/>
      <c r="C757" s="40"/>
      <c r="D757" s="40"/>
      <c r="E757" s="40"/>
      <c r="F757" s="35" t="e">
        <f>#REF!</f>
        <v>#REF!</v>
      </c>
      <c r="G757" s="117">
        <v>43223</v>
      </c>
      <c r="L757" s="151"/>
    </row>
    <row r="758" spans="1:12" ht="12.75">
      <c r="A758" s="142" t="s">
        <v>883</v>
      </c>
      <c r="B758" s="40"/>
      <c r="C758" s="40"/>
      <c r="D758" s="40"/>
      <c r="E758" s="40"/>
      <c r="F758" s="35" t="e">
        <f>#REF!</f>
        <v>#REF!</v>
      </c>
      <c r="G758" s="127">
        <v>1676575</v>
      </c>
      <c r="L758" s="151"/>
    </row>
    <row r="759" spans="1:12" ht="12.75">
      <c r="A759" s="158" t="e">
        <f>#REF!</f>
        <v>#REF!</v>
      </c>
      <c r="B759" s="40"/>
      <c r="C759" s="40"/>
      <c r="D759" s="40"/>
      <c r="E759" s="40"/>
      <c r="F759" s="35" t="e">
        <f>#REF!</f>
        <v>#REF!</v>
      </c>
      <c r="G759" s="127">
        <v>14093217</v>
      </c>
      <c r="L759" s="151"/>
    </row>
    <row r="760" spans="1:12" ht="12.75">
      <c r="A760" s="142" t="s">
        <v>679</v>
      </c>
      <c r="B760" s="40"/>
      <c r="C760" s="40"/>
      <c r="D760" s="40"/>
      <c r="E760" s="40"/>
      <c r="F760" s="35" t="e">
        <f>#REF!</f>
        <v>#REF!</v>
      </c>
      <c r="G760" s="127">
        <v>0</v>
      </c>
      <c r="L760" s="151"/>
    </row>
    <row r="761" spans="1:12" ht="12.75">
      <c r="A761" s="142"/>
      <c r="B761" s="40"/>
      <c r="C761" s="40"/>
      <c r="D761" s="40"/>
      <c r="E761" s="40"/>
      <c r="F761" s="35"/>
      <c r="G761" s="127"/>
      <c r="L761" s="151"/>
    </row>
    <row r="762" spans="1:12" ht="12.75">
      <c r="A762" s="40"/>
      <c r="B762" s="40"/>
      <c r="C762" s="40"/>
      <c r="D762" s="103" t="s">
        <v>268</v>
      </c>
      <c r="E762" s="40"/>
      <c r="F762" s="130" t="e">
        <f>SUM(F746:F760)</f>
        <v>#REF!</v>
      </c>
      <c r="G762" s="36">
        <f>SUM(G746:G760)</f>
        <v>532966580.68999994</v>
      </c>
      <c r="L762" s="151"/>
    </row>
    <row r="763" spans="1:12" ht="12.75">
      <c r="A763" s="40"/>
      <c r="B763" s="40"/>
      <c r="C763" s="40"/>
      <c r="D763" s="40"/>
      <c r="E763" s="102"/>
      <c r="F763" s="40"/>
      <c r="G763" s="40"/>
      <c r="L763" s="151"/>
    </row>
    <row r="764" spans="1:12" ht="12.75">
      <c r="A764" s="40" t="s">
        <v>595</v>
      </c>
      <c r="B764" s="40"/>
      <c r="C764" s="40"/>
      <c r="D764" s="40"/>
      <c r="E764" s="102"/>
      <c r="F764" s="40"/>
      <c r="G764" s="40"/>
      <c r="L764" s="151"/>
    </row>
    <row r="765" spans="1:12" ht="27.75" customHeight="1">
      <c r="A765" s="11" t="s">
        <v>396</v>
      </c>
      <c r="B765" s="40"/>
      <c r="C765" s="104"/>
      <c r="D765" s="104"/>
      <c r="E765" s="102"/>
      <c r="F765" s="40"/>
      <c r="G765" s="106" t="s">
        <v>1281</v>
      </c>
      <c r="L765" s="151"/>
    </row>
    <row r="766" spans="1:12" ht="21.75" customHeight="1">
      <c r="A766" s="104" t="s">
        <v>397</v>
      </c>
      <c r="B766" s="40"/>
      <c r="C766" s="40"/>
      <c r="D766" s="104"/>
      <c r="E766" s="102"/>
      <c r="F766" s="40"/>
      <c r="G766" s="40"/>
      <c r="L766" s="151"/>
    </row>
    <row r="767" spans="1:12" ht="20.25" customHeight="1">
      <c r="A767" s="136"/>
      <c r="B767" s="40"/>
      <c r="C767" s="104"/>
      <c r="D767" s="104"/>
      <c r="E767" s="102"/>
      <c r="F767" s="40"/>
      <c r="G767" s="40"/>
      <c r="L767" s="151"/>
    </row>
    <row r="768" spans="1:13" ht="12.75">
      <c r="A768" s="9" t="s">
        <v>595</v>
      </c>
      <c r="B768" s="11" t="s">
        <v>550</v>
      </c>
      <c r="C768" s="11"/>
      <c r="D768" s="11"/>
      <c r="E768" s="11"/>
      <c r="F768" s="106" t="s">
        <v>591</v>
      </c>
      <c r="G768" s="106" t="s">
        <v>592</v>
      </c>
      <c r="H768" s="153" t="s">
        <v>595</v>
      </c>
      <c r="L768" s="146" t="s">
        <v>595</v>
      </c>
      <c r="M768" s="146" t="s">
        <v>595</v>
      </c>
    </row>
    <row r="769" spans="1:7" ht="12.75">
      <c r="A769" s="11"/>
      <c r="B769" s="11"/>
      <c r="C769" s="11"/>
      <c r="D769" s="11"/>
      <c r="E769" s="11"/>
      <c r="F769" s="106" t="s">
        <v>69</v>
      </c>
      <c r="G769" s="106" t="s">
        <v>563</v>
      </c>
    </row>
    <row r="770" spans="1:12" ht="24.75" customHeight="1">
      <c r="A770" s="136"/>
      <c r="B770" s="40"/>
      <c r="C770" s="40"/>
      <c r="D770" s="104"/>
      <c r="E770" s="102"/>
      <c r="F770" s="40"/>
      <c r="G770" s="40"/>
      <c r="L770" s="151"/>
    </row>
    <row r="771" spans="1:12" ht="26.25" customHeight="1">
      <c r="A771" s="85" t="s">
        <v>868</v>
      </c>
      <c r="B771" s="40"/>
      <c r="C771" s="40"/>
      <c r="D771" s="40"/>
      <c r="E771" s="40"/>
      <c r="F771" s="35" t="e">
        <f>#REF!</f>
        <v>#REF!</v>
      </c>
      <c r="G771" s="117">
        <v>102696763</v>
      </c>
      <c r="L771" s="151"/>
    </row>
    <row r="772" spans="1:12" ht="21.75" customHeight="1">
      <c r="A772" s="85" t="s">
        <v>113</v>
      </c>
      <c r="B772" s="40"/>
      <c r="C772" s="40"/>
      <c r="D772" s="40"/>
      <c r="E772" s="40"/>
      <c r="F772" s="35" t="e">
        <f>+#REF!</f>
        <v>#REF!</v>
      </c>
      <c r="G772" s="117">
        <v>3610507</v>
      </c>
      <c r="L772" s="151"/>
    </row>
    <row r="773" spans="1:12" ht="21.75" customHeight="1">
      <c r="A773" s="85" t="s">
        <v>406</v>
      </c>
      <c r="B773" s="40"/>
      <c r="C773" s="40"/>
      <c r="D773" s="40"/>
      <c r="E773" s="40"/>
      <c r="F773" s="35" t="e">
        <f>#REF!</f>
        <v>#REF!</v>
      </c>
      <c r="G773" s="117">
        <v>13338290.9</v>
      </c>
      <c r="L773" s="151"/>
    </row>
    <row r="774" spans="1:12" ht="12.75">
      <c r="A774" s="85" t="s">
        <v>261</v>
      </c>
      <c r="B774" s="40"/>
      <c r="C774" s="40"/>
      <c r="D774" s="40"/>
      <c r="E774" s="40"/>
      <c r="F774" s="35" t="e">
        <f>#REF!</f>
        <v>#REF!</v>
      </c>
      <c r="G774" s="117">
        <v>0</v>
      </c>
      <c r="L774" s="151"/>
    </row>
    <row r="775" spans="1:12" ht="12.75">
      <c r="A775" s="85" t="s">
        <v>202</v>
      </c>
      <c r="B775" s="40"/>
      <c r="C775" s="40"/>
      <c r="D775" s="40"/>
      <c r="E775" s="40"/>
      <c r="F775" s="35" t="e">
        <f>+#REF!</f>
        <v>#REF!</v>
      </c>
      <c r="G775" s="117">
        <v>191118041</v>
      </c>
      <c r="L775" s="151"/>
    </row>
    <row r="776" spans="1:12" ht="12.75">
      <c r="A776" s="85" t="s">
        <v>1014</v>
      </c>
      <c r="B776" s="40"/>
      <c r="C776" s="40"/>
      <c r="D776" s="40"/>
      <c r="E776" s="40"/>
      <c r="F776" s="35" t="e">
        <f>+#REF!</f>
        <v>#REF!</v>
      </c>
      <c r="G776" s="117">
        <v>3594248</v>
      </c>
      <c r="L776" s="151"/>
    </row>
    <row r="777" spans="1:12" ht="12.75">
      <c r="A777" s="85" t="s">
        <v>281</v>
      </c>
      <c r="B777" s="40"/>
      <c r="C777" s="40"/>
      <c r="D777" s="40"/>
      <c r="E777" s="40"/>
      <c r="F777" s="35" t="e">
        <f>#REF!</f>
        <v>#REF!</v>
      </c>
      <c r="G777" s="117">
        <v>0</v>
      </c>
      <c r="L777" s="151"/>
    </row>
    <row r="778" spans="1:12" ht="12.75">
      <c r="A778" s="85" t="s">
        <v>1026</v>
      </c>
      <c r="B778" s="40"/>
      <c r="C778" s="40"/>
      <c r="D778" s="40"/>
      <c r="E778" s="40"/>
      <c r="F778" s="35" t="e">
        <f>+#REF!</f>
        <v>#REF!</v>
      </c>
      <c r="G778" s="117">
        <v>2226417</v>
      </c>
      <c r="L778" s="151"/>
    </row>
    <row r="779" spans="1:12" ht="12.75">
      <c r="A779" s="85" t="s">
        <v>259</v>
      </c>
      <c r="B779" s="40"/>
      <c r="C779" s="40"/>
      <c r="D779" s="40"/>
      <c r="E779" s="40"/>
      <c r="F779" s="35" t="e">
        <f>#REF!</f>
        <v>#REF!</v>
      </c>
      <c r="G779" s="117">
        <v>1956053</v>
      </c>
      <c r="L779" s="151"/>
    </row>
    <row r="780" spans="1:12" ht="12.75">
      <c r="A780" s="138" t="s">
        <v>74</v>
      </c>
      <c r="B780" s="40"/>
      <c r="C780" s="40"/>
      <c r="D780" s="40"/>
      <c r="E780" s="40"/>
      <c r="F780" s="35" t="e">
        <f>#REF!</f>
        <v>#REF!</v>
      </c>
      <c r="G780" s="117"/>
      <c r="L780" s="151"/>
    </row>
    <row r="781" spans="1:12" ht="12.75">
      <c r="A781" s="85" t="s">
        <v>1029</v>
      </c>
      <c r="B781" s="40"/>
      <c r="C781" s="40"/>
      <c r="D781" s="40"/>
      <c r="E781" s="40"/>
      <c r="F781" s="37" t="e">
        <f>+#REF!</f>
        <v>#REF!</v>
      </c>
      <c r="G781" s="117">
        <v>71721</v>
      </c>
      <c r="L781" s="151"/>
    </row>
    <row r="782" spans="1:12" ht="12.75">
      <c r="A782" s="85" t="s">
        <v>872</v>
      </c>
      <c r="B782" s="40"/>
      <c r="C782" s="40"/>
      <c r="D782" s="40"/>
      <c r="E782" s="40"/>
      <c r="F782" s="35" t="e">
        <f>#REF!</f>
        <v>#REF!</v>
      </c>
      <c r="G782" s="117">
        <v>1933024</v>
      </c>
      <c r="L782" s="151"/>
    </row>
    <row r="783" spans="1:12" ht="12.75">
      <c r="A783" s="85" t="s">
        <v>1097</v>
      </c>
      <c r="B783" s="40"/>
      <c r="C783" s="40"/>
      <c r="D783" s="40"/>
      <c r="E783" s="40"/>
      <c r="F783" s="35" t="e">
        <f>+#REF!</f>
        <v>#REF!</v>
      </c>
      <c r="G783" s="117">
        <v>728276</v>
      </c>
      <c r="L783" s="151"/>
    </row>
    <row r="784" spans="1:12" ht="12.75">
      <c r="A784" s="85" t="s">
        <v>247</v>
      </c>
      <c r="B784" s="40"/>
      <c r="C784" s="40"/>
      <c r="D784" s="40"/>
      <c r="E784" s="40"/>
      <c r="F784" s="35" t="e">
        <f>#REF!</f>
        <v>#REF!</v>
      </c>
      <c r="G784" s="117">
        <v>2568701</v>
      </c>
      <c r="L784" s="151"/>
    </row>
    <row r="785" spans="1:12" ht="12.75">
      <c r="A785" s="85" t="s">
        <v>250</v>
      </c>
      <c r="B785" s="40"/>
      <c r="C785" s="40"/>
      <c r="D785" s="40"/>
      <c r="E785" s="40"/>
      <c r="F785" s="35" t="e">
        <f>+#REF!</f>
        <v>#REF!</v>
      </c>
      <c r="G785" s="117">
        <v>2266185</v>
      </c>
      <c r="L785" s="151"/>
    </row>
    <row r="786" spans="1:12" ht="12.75">
      <c r="A786" s="85" t="s">
        <v>1062</v>
      </c>
      <c r="B786" s="40"/>
      <c r="C786" s="40"/>
      <c r="D786" s="40"/>
      <c r="E786" s="40"/>
      <c r="F786" s="35" t="e">
        <f>#REF!</f>
        <v>#REF!</v>
      </c>
      <c r="G786" s="117">
        <v>2625</v>
      </c>
      <c r="L786" s="151"/>
    </row>
    <row r="787" spans="1:12" ht="12.75">
      <c r="A787" s="85" t="s">
        <v>508</v>
      </c>
      <c r="B787" s="40"/>
      <c r="C787" s="40"/>
      <c r="D787" s="40"/>
      <c r="E787" s="102"/>
      <c r="F787" s="35" t="e">
        <f>#REF!+5233926+447600</f>
        <v>#REF!</v>
      </c>
      <c r="G787" s="127">
        <v>0</v>
      </c>
      <c r="L787" s="151"/>
    </row>
    <row r="788" spans="1:12" ht="12.75">
      <c r="A788" s="85" t="s">
        <v>941</v>
      </c>
      <c r="B788" s="40"/>
      <c r="C788" s="40"/>
      <c r="D788" s="40"/>
      <c r="E788" s="102"/>
      <c r="F788" s="35">
        <v>0</v>
      </c>
      <c r="G788" s="117">
        <v>14818339</v>
      </c>
      <c r="L788" s="151"/>
    </row>
    <row r="789" spans="1:12" ht="12.75">
      <c r="A789" s="85" t="s">
        <v>695</v>
      </c>
      <c r="B789" s="40"/>
      <c r="C789" s="40"/>
      <c r="D789" s="40"/>
      <c r="E789" s="40"/>
      <c r="F789" s="35" t="e">
        <f>#REF!</f>
        <v>#REF!</v>
      </c>
      <c r="G789" s="117">
        <v>14155</v>
      </c>
      <c r="L789" s="151"/>
    </row>
    <row r="790" spans="1:12" ht="12.75">
      <c r="A790" s="139" t="s">
        <v>927</v>
      </c>
      <c r="B790" s="40"/>
      <c r="C790" s="40"/>
      <c r="D790" s="40"/>
      <c r="E790" s="40"/>
      <c r="F790" s="35">
        <v>0</v>
      </c>
      <c r="G790" s="117"/>
      <c r="L790" s="151"/>
    </row>
    <row r="791" spans="1:12" ht="12.75">
      <c r="A791" s="85"/>
      <c r="B791" s="40"/>
      <c r="C791" s="40"/>
      <c r="D791" s="40"/>
      <c r="E791" s="40"/>
      <c r="F791" s="35"/>
      <c r="G791" s="117"/>
      <c r="L791" s="151"/>
    </row>
    <row r="792" spans="1:12" ht="12.75">
      <c r="A792" s="40"/>
      <c r="B792" s="40"/>
      <c r="C792" s="40"/>
      <c r="D792" s="103" t="s">
        <v>268</v>
      </c>
      <c r="E792" s="40"/>
      <c r="F792" s="130" t="e">
        <f>SUM(F771:F790)</f>
        <v>#REF!</v>
      </c>
      <c r="G792" s="36">
        <f>SUM(G771:G789)</f>
        <v>340943345.9</v>
      </c>
      <c r="L792" s="151"/>
    </row>
    <row r="793" spans="1:7" ht="12.75">
      <c r="A793" s="40" t="s">
        <v>595</v>
      </c>
      <c r="B793" s="40"/>
      <c r="C793" s="40"/>
      <c r="D793" s="40"/>
      <c r="E793" s="40"/>
      <c r="F793" s="40"/>
      <c r="G793" s="40"/>
    </row>
    <row r="794" spans="1:12" ht="12.75">
      <c r="A794" s="11" t="s">
        <v>1293</v>
      </c>
      <c r="B794" s="40"/>
      <c r="C794" s="104"/>
      <c r="D794" s="104"/>
      <c r="E794" s="102"/>
      <c r="F794" s="40"/>
      <c r="G794" s="11" t="s">
        <v>1292</v>
      </c>
      <c r="L794" s="151"/>
    </row>
    <row r="795" spans="1:12" ht="12.75">
      <c r="A795" s="136"/>
      <c r="B795" s="40"/>
      <c r="C795" s="104"/>
      <c r="D795" s="104"/>
      <c r="E795" s="102"/>
      <c r="F795" s="40"/>
      <c r="G795" s="40"/>
      <c r="L795" s="151"/>
    </row>
    <row r="796" spans="1:13" ht="12.75">
      <c r="A796" s="9" t="s">
        <v>595</v>
      </c>
      <c r="B796" s="11" t="s">
        <v>550</v>
      </c>
      <c r="C796" s="11"/>
      <c r="D796" s="11"/>
      <c r="E796" s="11"/>
      <c r="F796" s="106" t="s">
        <v>591</v>
      </c>
      <c r="G796" s="106" t="s">
        <v>592</v>
      </c>
      <c r="H796" s="147" t="s">
        <v>595</v>
      </c>
      <c r="L796" s="146" t="s">
        <v>595</v>
      </c>
      <c r="M796" s="146" t="s">
        <v>595</v>
      </c>
    </row>
    <row r="797" spans="1:8" ht="12.75">
      <c r="A797" s="11"/>
      <c r="B797" s="11"/>
      <c r="C797" s="11"/>
      <c r="D797" s="11"/>
      <c r="E797" s="11"/>
      <c r="F797" s="106" t="s">
        <v>69</v>
      </c>
      <c r="G797" s="106" t="s">
        <v>563</v>
      </c>
      <c r="H797" s="147"/>
    </row>
    <row r="798" spans="1:12" ht="12.75">
      <c r="A798" s="136"/>
      <c r="B798" s="40"/>
      <c r="C798" s="104"/>
      <c r="D798" s="104"/>
      <c r="E798" s="102"/>
      <c r="F798" s="40"/>
      <c r="G798" s="40"/>
      <c r="L798" s="151"/>
    </row>
    <row r="799" spans="1:12" ht="12.75">
      <c r="A799" s="85" t="s">
        <v>1295</v>
      </c>
      <c r="B799" s="40"/>
      <c r="C799" s="40"/>
      <c r="D799" s="40"/>
      <c r="E799" s="40"/>
      <c r="F799" s="35" t="e">
        <f>#REF!</f>
        <v>#REF!</v>
      </c>
      <c r="G799" s="117">
        <v>4849</v>
      </c>
      <c r="L799" s="151"/>
    </row>
    <row r="800" spans="1:12" ht="12.75">
      <c r="A800" s="85" t="s">
        <v>1294</v>
      </c>
      <c r="B800" s="40"/>
      <c r="C800" s="40"/>
      <c r="D800" s="40"/>
      <c r="E800" s="40"/>
      <c r="F800" s="35" t="e">
        <f>#REF!</f>
        <v>#REF!</v>
      </c>
      <c r="G800" s="117">
        <v>231600000</v>
      </c>
      <c r="L800" s="151"/>
    </row>
    <row r="801" spans="1:12" ht="12.75">
      <c r="A801" s="85" t="s">
        <v>1296</v>
      </c>
      <c r="B801" s="40"/>
      <c r="C801" s="40"/>
      <c r="D801" s="40"/>
      <c r="E801" s="40"/>
      <c r="F801" s="35" t="e">
        <f>#REF!</f>
        <v>#REF!</v>
      </c>
      <c r="G801" s="117">
        <v>122196400</v>
      </c>
      <c r="L801" s="151"/>
    </row>
    <row r="802" spans="1:12" ht="12.75">
      <c r="A802" s="85" t="s">
        <v>1297</v>
      </c>
      <c r="B802" s="40"/>
      <c r="C802" s="40"/>
      <c r="D802" s="40"/>
      <c r="E802" s="40"/>
      <c r="F802" s="35" t="e">
        <f>#REF!+#REF!</f>
        <v>#REF!</v>
      </c>
      <c r="G802" s="117">
        <v>4257591</v>
      </c>
      <c r="L802" s="151"/>
    </row>
    <row r="803" spans="1:12" ht="12.75">
      <c r="A803" s="85" t="s">
        <v>1298</v>
      </c>
      <c r="B803" s="40"/>
      <c r="C803" s="40"/>
      <c r="D803" s="40"/>
      <c r="E803" s="40"/>
      <c r="F803" s="35"/>
      <c r="G803" s="117">
        <v>209075208</v>
      </c>
      <c r="L803" s="151"/>
    </row>
    <row r="804" spans="1:12" ht="12.75">
      <c r="A804" s="85" t="s">
        <v>595</v>
      </c>
      <c r="B804" s="40"/>
      <c r="C804" s="40"/>
      <c r="D804" s="40"/>
      <c r="E804" s="40"/>
      <c r="F804" s="35" t="e">
        <f>#REF!</f>
        <v>#REF!</v>
      </c>
      <c r="G804" s="117">
        <v>0</v>
      </c>
      <c r="L804" s="151"/>
    </row>
    <row r="805" spans="1:12" ht="12.75">
      <c r="A805" s="40"/>
      <c r="B805" s="40"/>
      <c r="C805" s="40"/>
      <c r="D805" s="40"/>
      <c r="E805" s="40"/>
      <c r="F805" s="35"/>
      <c r="G805" s="35"/>
      <c r="L805" s="151"/>
    </row>
    <row r="806" spans="1:12" ht="12.75">
      <c r="A806" s="40"/>
      <c r="B806" s="40"/>
      <c r="C806" s="40"/>
      <c r="D806" s="103" t="s">
        <v>268</v>
      </c>
      <c r="E806" s="40"/>
      <c r="F806" s="130" t="e">
        <f>SUM(F799:F804)</f>
        <v>#REF!</v>
      </c>
      <c r="G806" s="36">
        <f>SUM(G799:G804)</f>
        <v>567134048</v>
      </c>
      <c r="L806" s="151"/>
    </row>
    <row r="807" spans="1:7" ht="12.75">
      <c r="A807" s="40"/>
      <c r="B807" s="40"/>
      <c r="C807" s="40"/>
      <c r="D807" s="40"/>
      <c r="E807" s="40"/>
      <c r="F807" s="40"/>
      <c r="G807" s="40"/>
    </row>
    <row r="808" spans="1:7" ht="12.75">
      <c r="A808" s="11" t="s">
        <v>595</v>
      </c>
      <c r="B808" s="40"/>
      <c r="C808" s="40"/>
      <c r="D808" s="40"/>
      <c r="E808" s="40"/>
      <c r="F808" s="40"/>
      <c r="G808" s="40"/>
    </row>
    <row r="809" spans="1:12" ht="12.75">
      <c r="A809" s="11" t="s">
        <v>1299</v>
      </c>
      <c r="B809" s="40"/>
      <c r="C809" s="104"/>
      <c r="D809" s="104"/>
      <c r="E809" s="102"/>
      <c r="F809" s="40"/>
      <c r="G809" s="106" t="s">
        <v>595</v>
      </c>
      <c r="L809" s="151"/>
    </row>
    <row r="810" spans="1:12" ht="12.75">
      <c r="A810" s="136"/>
      <c r="B810" s="40"/>
      <c r="C810" s="104" t="s">
        <v>595</v>
      </c>
      <c r="D810" s="104"/>
      <c r="E810" s="102"/>
      <c r="F810" s="40"/>
      <c r="G810" s="40"/>
      <c r="L810" s="151"/>
    </row>
    <row r="811" spans="1:13" ht="12.75">
      <c r="A811" s="108" t="s">
        <v>595</v>
      </c>
      <c r="B811" s="11" t="s">
        <v>550</v>
      </c>
      <c r="C811" s="40"/>
      <c r="D811" s="40"/>
      <c r="E811" s="40"/>
      <c r="F811" s="106" t="s">
        <v>591</v>
      </c>
      <c r="G811" s="106" t="s">
        <v>592</v>
      </c>
      <c r="H811" s="153" t="s">
        <v>595</v>
      </c>
      <c r="L811" s="146" t="s">
        <v>595</v>
      </c>
      <c r="M811" s="146" t="s">
        <v>595</v>
      </c>
    </row>
    <row r="812" spans="1:7" ht="12.75">
      <c r="A812" s="40"/>
      <c r="B812" s="40"/>
      <c r="C812" s="40"/>
      <c r="D812" s="40"/>
      <c r="E812" s="40"/>
      <c r="F812" s="106" t="s">
        <v>69</v>
      </c>
      <c r="G812" s="106" t="s">
        <v>563</v>
      </c>
    </row>
    <row r="813" spans="1:12" ht="12.75">
      <c r="A813" s="136"/>
      <c r="B813" s="40"/>
      <c r="C813" s="104"/>
      <c r="D813" s="104"/>
      <c r="E813" s="102"/>
      <c r="F813" s="40"/>
      <c r="G813" s="40"/>
      <c r="L813" s="151"/>
    </row>
    <row r="814" spans="1:12" ht="12.75">
      <c r="A814" s="85" t="s">
        <v>248</v>
      </c>
      <c r="B814" s="40"/>
      <c r="C814" s="40"/>
      <c r="D814" s="40"/>
      <c r="E814" s="40"/>
      <c r="F814" s="35">
        <v>0</v>
      </c>
      <c r="G814" s="117">
        <v>0</v>
      </c>
      <c r="L814" s="151"/>
    </row>
    <row r="815" spans="1:12" ht="12.75">
      <c r="A815" s="85" t="s">
        <v>931</v>
      </c>
      <c r="B815" s="40"/>
      <c r="C815" s="40"/>
      <c r="D815" s="40"/>
      <c r="E815" s="40"/>
      <c r="F815" s="35">
        <v>0</v>
      </c>
      <c r="G815" s="117">
        <v>0</v>
      </c>
      <c r="L815" s="151"/>
    </row>
    <row r="816" spans="1:12" ht="12.75">
      <c r="A816" s="85" t="s">
        <v>932</v>
      </c>
      <c r="B816" s="40"/>
      <c r="C816" s="40"/>
      <c r="D816" s="40"/>
      <c r="E816" s="40"/>
      <c r="F816" s="35">
        <v>0</v>
      </c>
      <c r="G816" s="117">
        <v>0</v>
      </c>
      <c r="L816" s="151"/>
    </row>
    <row r="817" spans="1:12" ht="12.75">
      <c r="A817" s="85" t="s">
        <v>657</v>
      </c>
      <c r="B817" s="40"/>
      <c r="C817" s="40"/>
      <c r="D817" s="40"/>
      <c r="E817" s="40"/>
      <c r="F817" s="35">
        <v>0</v>
      </c>
      <c r="G817" s="117">
        <v>0</v>
      </c>
      <c r="L817" s="151"/>
    </row>
    <row r="818" spans="1:12" ht="12.75">
      <c r="A818" s="85" t="s">
        <v>517</v>
      </c>
      <c r="B818" s="40"/>
      <c r="C818" s="40"/>
      <c r="D818" s="40"/>
      <c r="E818" s="40"/>
      <c r="F818" s="35">
        <v>0</v>
      </c>
      <c r="G818" s="117">
        <v>0</v>
      </c>
      <c r="L818" s="151"/>
    </row>
    <row r="819" spans="1:12" ht="12.75">
      <c r="A819" s="85" t="s">
        <v>933</v>
      </c>
      <c r="B819" s="40"/>
      <c r="C819" s="40"/>
      <c r="D819" s="40"/>
      <c r="E819" s="40"/>
      <c r="F819" s="35">
        <v>0</v>
      </c>
      <c r="G819" s="117">
        <v>0</v>
      </c>
      <c r="L819" s="151"/>
    </row>
    <row r="820" spans="1:12" ht="12.75">
      <c r="A820" s="85" t="s">
        <v>934</v>
      </c>
      <c r="B820" s="40"/>
      <c r="C820" s="40"/>
      <c r="D820" s="40"/>
      <c r="E820" s="40"/>
      <c r="F820" s="35">
        <v>0</v>
      </c>
      <c r="G820" s="117">
        <v>0</v>
      </c>
      <c r="L820" s="151"/>
    </row>
    <row r="821" spans="1:12" ht="12.75">
      <c r="A821" s="85"/>
      <c r="B821" s="40" t="s">
        <v>846</v>
      </c>
      <c r="C821" s="40"/>
      <c r="D821" s="40"/>
      <c r="E821" s="40"/>
      <c r="F821" s="35">
        <v>0</v>
      </c>
      <c r="G821" s="117">
        <v>0</v>
      </c>
      <c r="L821" s="151"/>
    </row>
    <row r="822" spans="1:12" ht="12.75">
      <c r="A822" s="85"/>
      <c r="B822" s="40" t="s">
        <v>847</v>
      </c>
      <c r="C822" s="40"/>
      <c r="D822" s="40"/>
      <c r="E822" s="40"/>
      <c r="F822" s="35">
        <v>0</v>
      </c>
      <c r="G822" s="117">
        <v>0</v>
      </c>
      <c r="L822" s="151"/>
    </row>
    <row r="823" spans="1:12" ht="12.75">
      <c r="A823" s="40"/>
      <c r="B823" s="40" t="s">
        <v>761</v>
      </c>
      <c r="C823" s="40"/>
      <c r="D823" s="40"/>
      <c r="E823" s="40"/>
      <c r="F823" s="35">
        <v>0</v>
      </c>
      <c r="G823" s="35">
        <v>0</v>
      </c>
      <c r="L823" s="151"/>
    </row>
    <row r="824" spans="1:12" ht="12.75">
      <c r="A824" s="40"/>
      <c r="B824" s="40" t="s">
        <v>1058</v>
      </c>
      <c r="C824" s="40"/>
      <c r="D824" s="40"/>
      <c r="E824" s="40"/>
      <c r="F824" s="35">
        <v>0</v>
      </c>
      <c r="G824" s="35">
        <v>0</v>
      </c>
      <c r="L824" s="151"/>
    </row>
    <row r="825" spans="1:12" ht="12.75">
      <c r="A825" s="40"/>
      <c r="B825" s="40"/>
      <c r="C825" s="40"/>
      <c r="D825" s="40"/>
      <c r="E825" s="40"/>
      <c r="F825" s="35"/>
      <c r="G825" s="35"/>
      <c r="L825" s="151"/>
    </row>
    <row r="826" spans="1:12" ht="12.75">
      <c r="A826" s="40"/>
      <c r="B826" s="40"/>
      <c r="C826" s="40"/>
      <c r="D826" s="40"/>
      <c r="E826" s="40"/>
      <c r="F826" s="35"/>
      <c r="G826" s="35"/>
      <c r="L826" s="151"/>
    </row>
    <row r="827" spans="1:12" ht="12.75">
      <c r="A827" s="40"/>
      <c r="B827" s="40"/>
      <c r="C827" s="40"/>
      <c r="D827" s="103" t="s">
        <v>268</v>
      </c>
      <c r="E827" s="40"/>
      <c r="F827" s="130">
        <f>SUM(F814:F824)</f>
        <v>0</v>
      </c>
      <c r="G827" s="36">
        <f>SUM(G814:G824)</f>
        <v>0</v>
      </c>
      <c r="L827" s="151"/>
    </row>
    <row r="828" spans="1:12" ht="12.75">
      <c r="A828" s="40"/>
      <c r="B828" s="40"/>
      <c r="C828" s="40"/>
      <c r="D828" s="103"/>
      <c r="E828" s="40"/>
      <c r="F828" s="159"/>
      <c r="G828" s="133"/>
      <c r="L828" s="151"/>
    </row>
    <row r="829" spans="1:12" ht="12.75">
      <c r="A829" s="40" t="s">
        <v>595</v>
      </c>
      <c r="B829" s="40" t="s">
        <v>595</v>
      </c>
      <c r="C829" s="40"/>
      <c r="D829" s="103"/>
      <c r="E829" s="40"/>
      <c r="F829" s="159"/>
      <c r="G829" s="133"/>
      <c r="L829" s="151"/>
    </row>
    <row r="830" spans="1:12" ht="12.75">
      <c r="A830" s="40"/>
      <c r="B830" s="40"/>
      <c r="C830" s="40"/>
      <c r="D830" s="103"/>
      <c r="E830" s="40"/>
      <c r="F830" s="159"/>
      <c r="G830" s="133"/>
      <c r="L830" s="151"/>
    </row>
    <row r="831" spans="1:12" ht="12.75">
      <c r="A831" s="40"/>
      <c r="B831" s="40"/>
      <c r="C831" s="40"/>
      <c r="D831" s="103"/>
      <c r="E831" s="40"/>
      <c r="F831" s="159"/>
      <c r="G831" s="133"/>
      <c r="L831" s="151"/>
    </row>
    <row r="832" spans="1:12" ht="12.75">
      <c r="A832" s="40"/>
      <c r="B832" s="40"/>
      <c r="C832" s="40"/>
      <c r="D832" s="40"/>
      <c r="E832" s="102"/>
      <c r="F832" s="40"/>
      <c r="G832" s="40"/>
      <c r="L832" s="151"/>
    </row>
    <row r="833" spans="1:7" ht="12.75">
      <c r="A833" s="40"/>
      <c r="B833" s="40"/>
      <c r="C833" s="40"/>
      <c r="D833" s="40"/>
      <c r="E833" s="40"/>
      <c r="F833" s="40"/>
      <c r="G833" s="40"/>
    </row>
    <row r="834" spans="1:7" ht="12.75">
      <c r="A834" s="104" t="s">
        <v>1300</v>
      </c>
      <c r="B834" s="40"/>
      <c r="C834" s="40"/>
      <c r="D834" s="104"/>
      <c r="E834" s="102"/>
      <c r="F834" s="40" t="s">
        <v>595</v>
      </c>
      <c r="G834" s="11" t="s">
        <v>1282</v>
      </c>
    </row>
    <row r="835" spans="1:7" ht="12.75">
      <c r="A835" s="104"/>
      <c r="B835" s="40"/>
      <c r="C835" s="40"/>
      <c r="D835" s="104"/>
      <c r="E835" s="102"/>
      <c r="F835" s="40"/>
      <c r="G835" s="11"/>
    </row>
    <row r="836" spans="1:7" ht="12.75">
      <c r="A836" s="104"/>
      <c r="B836" s="40"/>
      <c r="C836" s="40"/>
      <c r="D836" s="104"/>
      <c r="E836" s="102"/>
      <c r="F836" s="106" t="s">
        <v>591</v>
      </c>
      <c r="G836" s="106" t="s">
        <v>592</v>
      </c>
    </row>
    <row r="837" spans="1:7" ht="12.75">
      <c r="A837" s="104"/>
      <c r="B837" s="40"/>
      <c r="C837" s="40"/>
      <c r="D837" s="104"/>
      <c r="E837" s="102"/>
      <c r="F837" s="106" t="s">
        <v>69</v>
      </c>
      <c r="G837" s="106" t="s">
        <v>563</v>
      </c>
    </row>
    <row r="838" spans="1:7" ht="12.75">
      <c r="A838" s="40"/>
      <c r="B838" s="40"/>
      <c r="C838" s="40"/>
      <c r="D838" s="40"/>
      <c r="E838" s="40"/>
      <c r="F838" s="40"/>
      <c r="G838" s="40"/>
    </row>
    <row r="839" spans="1:7" ht="12.75">
      <c r="A839" s="85" t="s">
        <v>594</v>
      </c>
      <c r="B839" s="40"/>
      <c r="C839" s="40"/>
      <c r="D839" s="40"/>
      <c r="E839" s="102"/>
      <c r="F839" s="31" t="e">
        <f>#REF!+2110000</f>
        <v>#REF!</v>
      </c>
      <c r="G839" s="117">
        <v>0</v>
      </c>
    </row>
    <row r="840" spans="1:7" ht="12.75">
      <c r="A840" s="85" t="s">
        <v>751</v>
      </c>
      <c r="B840" s="40"/>
      <c r="C840" s="40"/>
      <c r="D840" s="40"/>
      <c r="E840" s="102"/>
      <c r="F840" s="31" t="e">
        <f>#REF!</f>
        <v>#REF!</v>
      </c>
      <c r="G840" s="117">
        <v>569043000</v>
      </c>
    </row>
    <row r="841" spans="1:7" ht="12.75">
      <c r="A841" s="85" t="s">
        <v>952</v>
      </c>
      <c r="B841" s="40"/>
      <c r="C841" s="40"/>
      <c r="D841" s="40"/>
      <c r="E841" s="102"/>
      <c r="F841" s="31" t="e">
        <f>#REF!</f>
        <v>#REF!</v>
      </c>
      <c r="G841" s="117">
        <v>-569043000</v>
      </c>
    </row>
    <row r="842" spans="1:7" ht="12.75">
      <c r="A842" s="85" t="s">
        <v>861</v>
      </c>
      <c r="B842" s="40"/>
      <c r="C842" s="40"/>
      <c r="D842" s="40"/>
      <c r="E842" s="102"/>
      <c r="F842" s="31" t="e">
        <f>#REF!</f>
        <v>#REF!</v>
      </c>
      <c r="G842" s="117">
        <v>1606649996</v>
      </c>
    </row>
    <row r="843" spans="1:7" ht="12.75">
      <c r="A843" s="138" t="s">
        <v>3</v>
      </c>
      <c r="B843" s="40"/>
      <c r="C843" s="40"/>
      <c r="D843" s="40"/>
      <c r="E843" s="102"/>
      <c r="F843" s="31" t="e">
        <f>#REF!</f>
        <v>#REF!</v>
      </c>
      <c r="G843" s="117"/>
    </row>
    <row r="844" spans="1:7" ht="12.75">
      <c r="A844" s="138" t="s">
        <v>3</v>
      </c>
      <c r="B844" s="40"/>
      <c r="C844" s="40"/>
      <c r="D844" s="40"/>
      <c r="E844" s="102"/>
      <c r="F844" s="31" t="e">
        <f>#REF!</f>
        <v>#REF!</v>
      </c>
      <c r="G844" s="117"/>
    </row>
    <row r="845" spans="1:7" ht="12.75">
      <c r="A845" s="85" t="s">
        <v>710</v>
      </c>
      <c r="B845" s="40"/>
      <c r="C845" s="40"/>
      <c r="D845" s="40"/>
      <c r="E845" s="102"/>
      <c r="F845" s="31" t="e">
        <f>#REF!</f>
        <v>#REF!</v>
      </c>
      <c r="G845" s="117">
        <v>-1606649996</v>
      </c>
    </row>
    <row r="846" spans="1:7" ht="12.75">
      <c r="A846" s="85" t="s">
        <v>711</v>
      </c>
      <c r="B846" s="40"/>
      <c r="C846" s="40"/>
      <c r="D846" s="40"/>
      <c r="E846" s="102"/>
      <c r="F846" s="31" t="e">
        <f>#REF!</f>
        <v>#REF!</v>
      </c>
      <c r="G846" s="117">
        <v>268713845</v>
      </c>
    </row>
    <row r="847" spans="1:7" ht="12.75">
      <c r="A847" s="138" t="s">
        <v>4</v>
      </c>
      <c r="B847" s="40"/>
      <c r="C847" s="40"/>
      <c r="D847" s="40"/>
      <c r="E847" s="102"/>
      <c r="F847" s="31" t="e">
        <f>#REF!</f>
        <v>#REF!</v>
      </c>
      <c r="G847" s="117"/>
    </row>
    <row r="848" spans="1:7" ht="12.75">
      <c r="A848" s="138" t="s">
        <v>4</v>
      </c>
      <c r="B848" s="40"/>
      <c r="C848" s="40"/>
      <c r="D848" s="40"/>
      <c r="E848" s="102"/>
      <c r="F848" s="31" t="e">
        <f>#REF!</f>
        <v>#REF!</v>
      </c>
      <c r="G848" s="117"/>
    </row>
    <row r="849" spans="1:7" ht="12.75">
      <c r="A849" s="85" t="s">
        <v>711</v>
      </c>
      <c r="B849" s="40"/>
      <c r="C849" s="40"/>
      <c r="D849" s="40"/>
      <c r="E849" s="102"/>
      <c r="F849" s="35" t="e">
        <f>#REF!</f>
        <v>#REF!</v>
      </c>
      <c r="G849" s="117">
        <v>-268713845</v>
      </c>
    </row>
    <row r="850" spans="1:7" ht="12.75">
      <c r="A850" s="138" t="s">
        <v>521</v>
      </c>
      <c r="B850" s="40"/>
      <c r="C850" s="40"/>
      <c r="D850" s="40"/>
      <c r="E850" s="102"/>
      <c r="F850" s="35" t="e">
        <f>#REF!</f>
        <v>#REF!</v>
      </c>
      <c r="G850" s="117">
        <v>0</v>
      </c>
    </row>
    <row r="851" spans="1:7" ht="12.75">
      <c r="A851" s="138" t="s">
        <v>521</v>
      </c>
      <c r="B851" s="40"/>
      <c r="C851" s="40"/>
      <c r="D851" s="40"/>
      <c r="E851" s="102"/>
      <c r="F851" s="35" t="e">
        <f>#REF!</f>
        <v>#REF!</v>
      </c>
      <c r="G851" s="117">
        <v>0</v>
      </c>
    </row>
    <row r="852" spans="1:8" ht="12.75">
      <c r="A852" s="85" t="s">
        <v>806</v>
      </c>
      <c r="B852" s="40"/>
      <c r="C852" s="40"/>
      <c r="D852" s="40"/>
      <c r="E852" s="102"/>
      <c r="F852" s="31" t="e">
        <f>#REF!</f>
        <v>#REF!</v>
      </c>
      <c r="G852" s="117">
        <v>41500000</v>
      </c>
      <c r="H852" s="146" t="s">
        <v>595</v>
      </c>
    </row>
    <row r="853" spans="1:8" ht="12.75">
      <c r="A853" s="85" t="s">
        <v>201</v>
      </c>
      <c r="B853" s="40"/>
      <c r="C853" s="40"/>
      <c r="D853" s="40"/>
      <c r="E853" s="102"/>
      <c r="F853" s="31" t="e">
        <f>#REF!</f>
        <v>#REF!</v>
      </c>
      <c r="G853" s="117">
        <v>-41500000</v>
      </c>
      <c r="H853" s="146" t="s">
        <v>595</v>
      </c>
    </row>
    <row r="854" spans="1:8" ht="12.75">
      <c r="A854" s="85" t="s">
        <v>807</v>
      </c>
      <c r="B854" s="40"/>
      <c r="C854" s="40"/>
      <c r="D854" s="40"/>
      <c r="E854" s="102"/>
      <c r="F854" s="31" t="e">
        <f>#REF!</f>
        <v>#REF!</v>
      </c>
      <c r="G854" s="117">
        <v>154592099</v>
      </c>
      <c r="H854" s="146" t="s">
        <v>595</v>
      </c>
    </row>
    <row r="855" spans="1:8" ht="12.75">
      <c r="A855" s="85" t="s">
        <v>200</v>
      </c>
      <c r="B855" s="40"/>
      <c r="C855" s="40"/>
      <c r="D855" s="40"/>
      <c r="E855" s="102"/>
      <c r="F855" s="31" t="e">
        <f>#REF!</f>
        <v>#REF!</v>
      </c>
      <c r="G855" s="117">
        <v>-154592099</v>
      </c>
      <c r="H855" s="146" t="s">
        <v>595</v>
      </c>
    </row>
    <row r="856" spans="1:8" ht="12.75">
      <c r="A856" s="85" t="s">
        <v>783</v>
      </c>
      <c r="B856" s="40"/>
      <c r="C856" s="40"/>
      <c r="D856" s="40"/>
      <c r="E856" s="102"/>
      <c r="F856" s="31" t="e">
        <f>#REF!</f>
        <v>#REF!</v>
      </c>
      <c r="G856" s="117">
        <v>180000</v>
      </c>
      <c r="H856" s="146" t="s">
        <v>595</v>
      </c>
    </row>
    <row r="857" spans="1:8" ht="12.75">
      <c r="A857" s="85" t="s">
        <v>244</v>
      </c>
      <c r="B857" s="40"/>
      <c r="C857" s="40"/>
      <c r="D857" s="40"/>
      <c r="E857" s="102"/>
      <c r="F857" s="35">
        <v>0</v>
      </c>
      <c r="G857" s="117">
        <v>-180000</v>
      </c>
      <c r="H857" s="146" t="s">
        <v>595</v>
      </c>
    </row>
    <row r="858" spans="1:7" ht="12.75">
      <c r="A858" s="85"/>
      <c r="B858" s="138" t="s">
        <v>515</v>
      </c>
      <c r="C858" s="40"/>
      <c r="D858" s="40"/>
      <c r="E858" s="160"/>
      <c r="F858" s="35" t="e">
        <f>#REF!</f>
        <v>#REF!</v>
      </c>
      <c r="G858" s="117"/>
    </row>
    <row r="859" spans="1:7" ht="12.75">
      <c r="A859" s="85"/>
      <c r="B859" s="138" t="s">
        <v>515</v>
      </c>
      <c r="C859" s="40"/>
      <c r="D859" s="40"/>
      <c r="E859" s="160"/>
      <c r="F859" s="35" t="e">
        <f>#REF!</f>
        <v>#REF!</v>
      </c>
      <c r="G859" s="117"/>
    </row>
    <row r="860" spans="1:7" ht="12.75">
      <c r="A860" s="85"/>
      <c r="B860" s="122" t="e">
        <f>#REF!</f>
        <v>#REF!</v>
      </c>
      <c r="C860" s="40"/>
      <c r="D860" s="40"/>
      <c r="E860" s="102"/>
      <c r="F860" s="31" t="e">
        <f>#REF!</f>
        <v>#REF!</v>
      </c>
      <c r="G860" s="117">
        <v>1046247000</v>
      </c>
    </row>
    <row r="861" spans="1:7" ht="12.75">
      <c r="A861" s="85"/>
      <c r="B861" s="122" t="s">
        <v>599</v>
      </c>
      <c r="C861" s="40"/>
      <c r="D861" s="40"/>
      <c r="E861" s="102"/>
      <c r="F861" s="31" t="e">
        <f>#REF!</f>
        <v>#REF!</v>
      </c>
      <c r="G861" s="117">
        <v>-1046247000</v>
      </c>
    </row>
    <row r="862" spans="1:7" ht="12.75">
      <c r="A862" s="85"/>
      <c r="B862" s="122" t="e">
        <f>#REF!</f>
        <v>#REF!</v>
      </c>
      <c r="C862" s="40"/>
      <c r="D862" s="40"/>
      <c r="E862" s="102"/>
      <c r="F862" s="31" t="e">
        <f>#REF!</f>
        <v>#REF!</v>
      </c>
      <c r="G862" s="117">
        <v>557227200</v>
      </c>
    </row>
    <row r="863" spans="1:7" ht="12.75">
      <c r="A863" s="85"/>
      <c r="B863" s="122" t="s">
        <v>428</v>
      </c>
      <c r="C863" s="40"/>
      <c r="D863" s="40"/>
      <c r="E863" s="102"/>
      <c r="F863" s="31" t="e">
        <f>#REF!</f>
        <v>#REF!</v>
      </c>
      <c r="G863" s="117">
        <v>-557227200</v>
      </c>
    </row>
    <row r="864" spans="1:7" ht="12.75">
      <c r="A864" s="85"/>
      <c r="B864" s="122" t="e">
        <f>#REF!</f>
        <v>#REF!</v>
      </c>
      <c r="C864" s="40"/>
      <c r="D864" s="40"/>
      <c r="E864" s="102"/>
      <c r="F864" s="31" t="e">
        <f>#REF!</f>
        <v>#REF!</v>
      </c>
      <c r="G864" s="117">
        <v>819158200</v>
      </c>
    </row>
    <row r="865" spans="1:7" ht="12.75">
      <c r="A865" s="85"/>
      <c r="B865" s="122" t="s">
        <v>91</v>
      </c>
      <c r="C865" s="40"/>
      <c r="D865" s="40"/>
      <c r="E865" s="102"/>
      <c r="F865" s="35" t="e">
        <f>#REF!</f>
        <v>#REF!</v>
      </c>
      <c r="G865" s="117">
        <v>-819158200</v>
      </c>
    </row>
    <row r="866" spans="1:7" ht="12.75">
      <c r="A866" s="85"/>
      <c r="B866" s="40" t="s">
        <v>595</v>
      </c>
      <c r="C866" s="40" t="s">
        <v>595</v>
      </c>
      <c r="D866" s="40"/>
      <c r="E866" s="102"/>
      <c r="F866" s="35">
        <v>0</v>
      </c>
      <c r="G866" s="117">
        <v>0</v>
      </c>
    </row>
    <row r="867" spans="1:7" ht="12.75">
      <c r="A867" s="85"/>
      <c r="B867" s="40"/>
      <c r="C867" s="40"/>
      <c r="D867" s="40"/>
      <c r="E867" s="102"/>
      <c r="F867" s="35"/>
      <c r="G867" s="117"/>
    </row>
    <row r="868" spans="1:7" ht="12.75">
      <c r="A868" s="40"/>
      <c r="B868" s="40"/>
      <c r="C868" s="40"/>
      <c r="D868" s="40"/>
      <c r="E868" s="103" t="s">
        <v>268</v>
      </c>
      <c r="F868" s="36" t="e">
        <f>SUM(F839:F867)</f>
        <v>#REF!</v>
      </c>
      <c r="G868" s="36">
        <f>SUM(G839:G867)</f>
        <v>0</v>
      </c>
    </row>
    <row r="869" spans="1:7" ht="12.75">
      <c r="A869" s="40"/>
      <c r="B869" s="40"/>
      <c r="C869" s="40"/>
      <c r="D869" s="40"/>
      <c r="E869" s="40"/>
      <c r="F869" s="117" t="s">
        <v>595</v>
      </c>
      <c r="G869" s="35"/>
    </row>
    <row r="870" spans="1:7" ht="12.75">
      <c r="A870" s="40"/>
      <c r="B870" s="40"/>
      <c r="C870" s="40"/>
      <c r="D870" s="40"/>
      <c r="E870" s="40"/>
      <c r="F870" s="35"/>
      <c r="G870" s="35"/>
    </row>
    <row r="871" spans="1:7" ht="12.75">
      <c r="A871" s="40"/>
      <c r="B871" s="40"/>
      <c r="C871" s="40"/>
      <c r="D871" s="40"/>
      <c r="E871" s="40"/>
      <c r="F871" s="35"/>
      <c r="G871" s="35"/>
    </row>
    <row r="872" spans="1:8" ht="12.75">
      <c r="A872" s="113"/>
      <c r="B872" s="113"/>
      <c r="C872" s="113"/>
      <c r="D872" s="123"/>
      <c r="E872" s="113"/>
      <c r="F872" s="113"/>
      <c r="G872" s="104"/>
      <c r="H872" s="161"/>
    </row>
    <row r="873" spans="1:7" ht="12.75">
      <c r="A873" s="11" t="s">
        <v>885</v>
      </c>
      <c r="B873" s="40"/>
      <c r="C873" s="104"/>
      <c r="D873" s="104"/>
      <c r="E873" s="102"/>
      <c r="F873" s="162" t="s">
        <v>595</v>
      </c>
      <c r="G873" s="106" t="s">
        <v>1284</v>
      </c>
    </row>
    <row r="874" spans="1:7" ht="12.75">
      <c r="A874" s="136"/>
      <c r="B874" s="40"/>
      <c r="C874" s="104"/>
      <c r="D874" s="104"/>
      <c r="E874" s="102"/>
      <c r="F874" s="162" t="s">
        <v>595</v>
      </c>
      <c r="G874" s="40"/>
    </row>
    <row r="875" spans="1:7" ht="12.75">
      <c r="A875" s="9" t="s">
        <v>595</v>
      </c>
      <c r="B875" s="11" t="s">
        <v>550</v>
      </c>
      <c r="C875" s="11"/>
      <c r="D875" s="11"/>
      <c r="E875" s="11"/>
      <c r="F875" s="106" t="s">
        <v>591</v>
      </c>
      <c r="G875" s="106" t="s">
        <v>592</v>
      </c>
    </row>
    <row r="876" spans="1:7" ht="12.75">
      <c r="A876" s="11"/>
      <c r="B876" s="11"/>
      <c r="C876" s="11"/>
      <c r="D876" s="11"/>
      <c r="E876" s="11"/>
      <c r="F876" s="106" t="s">
        <v>69</v>
      </c>
      <c r="G876" s="106" t="s">
        <v>563</v>
      </c>
    </row>
    <row r="877" spans="1:7" ht="12.75">
      <c r="A877" s="163" t="e">
        <f>#REF!</f>
        <v>#REF!</v>
      </c>
      <c r="B877" s="40"/>
      <c r="C877" s="104"/>
      <c r="D877" s="104"/>
      <c r="E877" s="102"/>
      <c r="F877" s="35" t="e">
        <f>#REF!</f>
        <v>#REF!</v>
      </c>
      <c r="G877" s="35">
        <v>0</v>
      </c>
    </row>
    <row r="878" spans="1:7" ht="12.75">
      <c r="A878" s="40" t="e">
        <f>#REF!</f>
        <v>#REF!</v>
      </c>
      <c r="B878" s="40"/>
      <c r="C878" s="40"/>
      <c r="D878" s="40"/>
      <c r="E878" s="40"/>
      <c r="F878" s="35" t="e">
        <f>#REF!</f>
        <v>#REF!</v>
      </c>
      <c r="G878" s="35">
        <v>0</v>
      </c>
    </row>
    <row r="879" spans="1:7" ht="12.75">
      <c r="A879" s="164" t="s">
        <v>917</v>
      </c>
      <c r="B879" s="40"/>
      <c r="C879" s="40"/>
      <c r="D879" s="40"/>
      <c r="E879" s="40"/>
      <c r="F879" s="35" t="e">
        <f>#REF!</f>
        <v>#REF!</v>
      </c>
      <c r="G879" s="35">
        <v>0</v>
      </c>
    </row>
    <row r="880" spans="1:7" ht="12.75">
      <c r="A880" s="40" t="e">
        <f>#REF!</f>
        <v>#REF!</v>
      </c>
      <c r="B880" s="40"/>
      <c r="C880" s="40"/>
      <c r="D880" s="40"/>
      <c r="E880" s="40"/>
      <c r="F880" s="35" t="e">
        <f>#REF!</f>
        <v>#REF!</v>
      </c>
      <c r="G880" s="35">
        <v>0</v>
      </c>
    </row>
    <row r="881" spans="1:7" ht="12.75">
      <c r="A881" s="40" t="e">
        <f>#REF!</f>
        <v>#REF!</v>
      </c>
      <c r="B881" s="40"/>
      <c r="C881" s="40"/>
      <c r="D881" s="40"/>
      <c r="E881" s="40"/>
      <c r="F881" s="35" t="e">
        <f>#REF!</f>
        <v>#REF!</v>
      </c>
      <c r="G881" s="35">
        <v>0</v>
      </c>
    </row>
    <row r="882" spans="1:7" ht="12.75">
      <c r="A882" s="40" t="s">
        <v>1101</v>
      </c>
      <c r="B882" s="40"/>
      <c r="C882" s="40"/>
      <c r="D882" s="40"/>
      <c r="E882" s="40"/>
      <c r="F882" s="35" t="e">
        <f>#REF!</f>
        <v>#REF!</v>
      </c>
      <c r="G882" s="35"/>
    </row>
    <row r="883" spans="1:7" ht="12.75">
      <c r="A883" s="40" t="s">
        <v>1078</v>
      </c>
      <c r="B883" s="40"/>
      <c r="C883" s="40"/>
      <c r="D883" s="40"/>
      <c r="E883" s="40"/>
      <c r="F883" s="35" t="e">
        <f>#REF!</f>
        <v>#REF!</v>
      </c>
      <c r="G883" s="35"/>
    </row>
    <row r="884" spans="1:7" ht="12.75">
      <c r="A884" s="40" t="s">
        <v>1079</v>
      </c>
      <c r="B884" s="40"/>
      <c r="C884" s="40"/>
      <c r="D884" s="40"/>
      <c r="E884" s="40"/>
      <c r="F884" s="35" t="e">
        <f>#REF!</f>
        <v>#REF!</v>
      </c>
      <c r="G884" s="35"/>
    </row>
    <row r="885" spans="1:7" ht="12.75">
      <c r="A885" s="138" t="s">
        <v>1</v>
      </c>
      <c r="B885" s="40"/>
      <c r="C885" s="40"/>
      <c r="D885" s="40"/>
      <c r="E885" s="40"/>
      <c r="F885" s="35" t="e">
        <f>#REF!</f>
        <v>#REF!</v>
      </c>
      <c r="G885" s="35"/>
    </row>
    <row r="886" spans="1:7" ht="12.75">
      <c r="A886" s="40"/>
      <c r="B886" s="40"/>
      <c r="C886" s="40"/>
      <c r="D886" s="40"/>
      <c r="E886" s="40"/>
      <c r="F886" s="35">
        <v>0</v>
      </c>
      <c r="G886" s="35">
        <v>0</v>
      </c>
    </row>
    <row r="887" spans="1:7" ht="12.75">
      <c r="A887" s="40"/>
      <c r="B887" s="40"/>
      <c r="C887" s="40"/>
      <c r="D887" s="103" t="s">
        <v>268</v>
      </c>
      <c r="E887" s="40"/>
      <c r="F887" s="130" t="e">
        <f>SUM(F877:F886)</f>
        <v>#REF!</v>
      </c>
      <c r="G887" s="130">
        <f>SUM(G877:G886)</f>
        <v>0</v>
      </c>
    </row>
    <row r="888" spans="1:7" ht="12.75">
      <c r="A888" s="40"/>
      <c r="B888" s="40"/>
      <c r="C888" s="40"/>
      <c r="D888" s="40"/>
      <c r="E888" s="40"/>
      <c r="F888" s="40"/>
      <c r="G888" s="40"/>
    </row>
    <row r="889" spans="1:7" ht="12.75">
      <c r="A889" s="40"/>
      <c r="B889" s="113"/>
      <c r="C889" s="113"/>
      <c r="D889" s="113"/>
      <c r="E889" s="40"/>
      <c r="F889" s="40"/>
      <c r="G889" s="40"/>
    </row>
    <row r="890" spans="1:7" ht="12.75">
      <c r="A890" s="125"/>
      <c r="B890" s="40"/>
      <c r="C890" s="40"/>
      <c r="D890" s="40"/>
      <c r="E890" s="40"/>
      <c r="F890" s="40"/>
      <c r="G890" s="165"/>
    </row>
    <row r="891" spans="1:7" ht="12.75">
      <c r="A891" s="40"/>
      <c r="B891" s="40"/>
      <c r="C891" s="40"/>
      <c r="D891" s="40"/>
      <c r="E891" s="40"/>
      <c r="F891" s="114"/>
      <c r="G891" s="123" t="s">
        <v>1301</v>
      </c>
    </row>
    <row r="892" spans="1:7" ht="12.75">
      <c r="A892" s="40"/>
      <c r="B892" s="40"/>
      <c r="C892" s="40"/>
      <c r="D892" s="40"/>
      <c r="E892" s="40"/>
      <c r="F892" s="114"/>
      <c r="G892" s="40"/>
    </row>
    <row r="893" spans="1:7" ht="12.75">
      <c r="A893" s="11" t="s">
        <v>1302</v>
      </c>
      <c r="B893" s="40"/>
      <c r="C893" s="40"/>
      <c r="D893" s="40"/>
      <c r="E893" s="40"/>
      <c r="F893" s="114"/>
      <c r="G893" s="40"/>
    </row>
    <row r="894" spans="1:7" ht="12.75">
      <c r="A894" s="36" t="s">
        <v>27</v>
      </c>
      <c r="B894" s="40"/>
      <c r="C894" s="40"/>
      <c r="D894" s="40"/>
      <c r="E894" s="40"/>
      <c r="F894" s="114"/>
      <c r="G894" s="40"/>
    </row>
    <row r="895" spans="1:7" ht="12.75">
      <c r="A895" s="35" t="s">
        <v>991</v>
      </c>
      <c r="B895" s="40"/>
      <c r="C895" s="40"/>
      <c r="D895" s="40"/>
      <c r="E895" s="40"/>
      <c r="F895" s="122" t="e">
        <f>#REF!</f>
        <v>#REF!</v>
      </c>
      <c r="G895" s="35">
        <v>3780697.24</v>
      </c>
    </row>
    <row r="896" spans="1:7" ht="12.75">
      <c r="A896" s="35" t="s">
        <v>992</v>
      </c>
      <c r="B896" s="40"/>
      <c r="C896" s="40"/>
      <c r="D896" s="40"/>
      <c r="E896" s="40"/>
      <c r="F896" s="35" t="e">
        <f>#REF!</f>
        <v>#REF!</v>
      </c>
      <c r="G896" s="35">
        <v>473378.04</v>
      </c>
    </row>
    <row r="897" spans="1:7" ht="12.75">
      <c r="A897" s="35" t="s">
        <v>712</v>
      </c>
      <c r="B897" s="40"/>
      <c r="C897" s="40"/>
      <c r="D897" s="40"/>
      <c r="E897" s="40"/>
      <c r="F897" s="35" t="e">
        <f>#REF!</f>
        <v>#REF!</v>
      </c>
      <c r="G897" s="35">
        <v>188887.54</v>
      </c>
    </row>
    <row r="898" spans="1:7" ht="12.75">
      <c r="A898" s="40"/>
      <c r="B898" s="40"/>
      <c r="C898" s="40"/>
      <c r="D898" s="40"/>
      <c r="E898" s="40"/>
      <c r="F898" s="35"/>
      <c r="G898" s="35"/>
    </row>
    <row r="899" spans="1:7" ht="12.75">
      <c r="A899" s="33" t="s">
        <v>268</v>
      </c>
      <c r="B899" s="40"/>
      <c r="C899" s="40"/>
      <c r="D899" s="40"/>
      <c r="E899" s="40"/>
      <c r="F899" s="36" t="e">
        <f>SUM(F895:F898)</f>
        <v>#REF!</v>
      </c>
      <c r="G899" s="36">
        <f>SUM(G895:G898)</f>
        <v>4442962.82</v>
      </c>
    </row>
    <row r="900" spans="1:7" ht="12.75">
      <c r="A900" s="40"/>
      <c r="B900" s="40"/>
      <c r="C900" s="40"/>
      <c r="D900" s="40"/>
      <c r="E900" s="40"/>
      <c r="F900" s="40"/>
      <c r="G900" s="40"/>
    </row>
    <row r="901" spans="1:7" ht="12.75">
      <c r="A901" s="40"/>
      <c r="B901" s="113"/>
      <c r="C901" s="113"/>
      <c r="D901" s="113"/>
      <c r="E901" s="40"/>
      <c r="F901" s="40"/>
      <c r="G901" s="40"/>
    </row>
    <row r="902" spans="1:7" ht="12.75">
      <c r="A902" s="125"/>
      <c r="B902" s="40"/>
      <c r="C902" s="40"/>
      <c r="D902" s="40"/>
      <c r="E902" s="40"/>
      <c r="F902" s="40"/>
      <c r="G902" s="165"/>
    </row>
    <row r="903" spans="1:7" ht="12.75">
      <c r="A903" s="40"/>
      <c r="B903" s="40"/>
      <c r="C903" s="40"/>
      <c r="D903" s="40"/>
      <c r="E903" s="40"/>
      <c r="F903" s="40"/>
      <c r="G903" s="40"/>
    </row>
    <row r="904" spans="1:7" ht="12.75">
      <c r="A904" s="125"/>
      <c r="B904" s="40"/>
      <c r="C904" s="40" t="s">
        <v>595</v>
      </c>
      <c r="D904" s="40" t="s">
        <v>595</v>
      </c>
      <c r="E904" s="40"/>
      <c r="F904" s="114"/>
      <c r="G904" s="165"/>
    </row>
    <row r="905" spans="1:7" ht="12.75">
      <c r="A905" s="40"/>
      <c r="B905" s="40"/>
      <c r="C905" s="40"/>
      <c r="D905" s="40" t="s">
        <v>595</v>
      </c>
      <c r="E905" s="40"/>
      <c r="F905" s="40"/>
      <c r="G905" s="40"/>
    </row>
    <row r="906" spans="1:7" ht="12.75">
      <c r="A906" s="40"/>
      <c r="B906" s="40"/>
      <c r="C906" s="40"/>
      <c r="D906" s="40"/>
      <c r="E906" s="40"/>
      <c r="F906" s="40"/>
      <c r="G906" s="40"/>
    </row>
    <row r="907" spans="1:7" ht="12.75">
      <c r="A907" s="40"/>
      <c r="B907" s="40"/>
      <c r="C907" s="40"/>
      <c r="D907" s="40"/>
      <c r="E907" s="40"/>
      <c r="F907" s="40"/>
      <c r="G907" s="40"/>
    </row>
    <row r="908" spans="1:7" ht="12.75">
      <c r="A908" s="113"/>
      <c r="B908" s="113"/>
      <c r="C908" s="113"/>
      <c r="D908" s="123" t="s">
        <v>63</v>
      </c>
      <c r="E908" s="113"/>
      <c r="F908" s="113"/>
      <c r="G908" s="123" t="s">
        <v>1303</v>
      </c>
    </row>
    <row r="909" spans="1:7" ht="12.75">
      <c r="A909" s="40"/>
      <c r="B909" s="40"/>
      <c r="C909" s="40"/>
      <c r="D909" s="40"/>
      <c r="E909" s="40"/>
      <c r="F909" s="40"/>
      <c r="G909" s="40" t="s">
        <v>595</v>
      </c>
    </row>
    <row r="910" spans="1:7" ht="12.75">
      <c r="A910" s="40"/>
      <c r="B910" s="40"/>
      <c r="C910" s="40"/>
      <c r="D910" s="40"/>
      <c r="E910" s="40"/>
      <c r="F910" s="106" t="s">
        <v>591</v>
      </c>
      <c r="G910" s="106" t="s">
        <v>592</v>
      </c>
    </row>
    <row r="911" spans="1:7" ht="12.75">
      <c r="A911" s="40"/>
      <c r="B911" s="40"/>
      <c r="C911" s="40"/>
      <c r="D911" s="40"/>
      <c r="E911" s="40"/>
      <c r="F911" s="106" t="s">
        <v>69</v>
      </c>
      <c r="G911" s="106" t="s">
        <v>563</v>
      </c>
    </row>
    <row r="912" spans="1:7" ht="12.75">
      <c r="A912" s="40"/>
      <c r="B912" s="40"/>
      <c r="C912" s="40"/>
      <c r="D912" s="40"/>
      <c r="E912" s="40"/>
      <c r="F912" s="40"/>
      <c r="G912" s="40"/>
    </row>
    <row r="913" spans="1:7" ht="12.75">
      <c r="A913" s="35" t="s">
        <v>92</v>
      </c>
      <c r="B913" s="40"/>
      <c r="C913" s="40"/>
      <c r="D913" s="40"/>
      <c r="E913" s="40"/>
      <c r="F913" s="122" t="e">
        <f>#REF!</f>
        <v>#REF!</v>
      </c>
      <c r="G913" s="35">
        <v>1269000</v>
      </c>
    </row>
    <row r="914" spans="1:7" ht="12.75">
      <c r="A914" s="143" t="s">
        <v>93</v>
      </c>
      <c r="B914" s="40"/>
      <c r="C914" s="40"/>
      <c r="D914" s="40"/>
      <c r="E914" s="40"/>
      <c r="F914" s="122">
        <v>0</v>
      </c>
      <c r="G914" s="35">
        <v>6115000</v>
      </c>
    </row>
    <row r="915" spans="1:7" ht="12.75">
      <c r="A915" s="35" t="s">
        <v>94</v>
      </c>
      <c r="B915" s="40"/>
      <c r="C915" s="40"/>
      <c r="D915" s="40"/>
      <c r="E915" s="40"/>
      <c r="F915" s="122" t="e">
        <f>#REF!</f>
        <v>#REF!</v>
      </c>
      <c r="G915" s="35">
        <v>134865831.47</v>
      </c>
    </row>
    <row r="916" spans="1:7" ht="12.75">
      <c r="A916" s="35" t="s">
        <v>95</v>
      </c>
      <c r="B916" s="40"/>
      <c r="C916" s="40"/>
      <c r="D916" s="40"/>
      <c r="E916" s="40"/>
      <c r="F916" s="122" t="e">
        <f>#REF!</f>
        <v>#REF!</v>
      </c>
      <c r="G916" s="35">
        <v>13571667</v>
      </c>
    </row>
    <row r="917" spans="1:7" ht="12.75">
      <c r="A917" s="40" t="s">
        <v>1098</v>
      </c>
      <c r="B917" s="40"/>
      <c r="C917" s="40"/>
      <c r="D917" s="40"/>
      <c r="E917" s="40"/>
      <c r="F917" s="35">
        <v>12275000</v>
      </c>
      <c r="G917" s="40"/>
    </row>
    <row r="918" spans="1:7" ht="12.75">
      <c r="A918" s="40"/>
      <c r="B918" s="40"/>
      <c r="C918" s="40"/>
      <c r="D918" s="40"/>
      <c r="E918" s="40"/>
      <c r="F918" s="40"/>
      <c r="G918" s="40"/>
    </row>
    <row r="919" spans="1:7" ht="12.75">
      <c r="A919" s="166" t="s">
        <v>487</v>
      </c>
      <c r="B919" s="40"/>
      <c r="C919" s="40"/>
      <c r="D919" s="40"/>
      <c r="E919" s="40"/>
      <c r="F919" s="119" t="e">
        <f>SUM(F913:F918)</f>
        <v>#REF!</v>
      </c>
      <c r="G919" s="119">
        <f>SUM(G913:G918)</f>
        <v>155821498.47</v>
      </c>
    </row>
    <row r="920" spans="1:7" ht="12.75">
      <c r="A920" s="40"/>
      <c r="B920" s="40"/>
      <c r="C920" s="40"/>
      <c r="D920" s="40"/>
      <c r="E920" s="40"/>
      <c r="F920" s="40"/>
      <c r="G920" s="40"/>
    </row>
    <row r="921" spans="1:7" ht="12.75">
      <c r="A921" s="40"/>
      <c r="B921" s="40"/>
      <c r="C921" s="40"/>
      <c r="D921" s="40"/>
      <c r="E921" s="40"/>
      <c r="F921" s="40"/>
      <c r="G921" s="40"/>
    </row>
    <row r="922" spans="1:7" ht="12.75">
      <c r="A922" s="40"/>
      <c r="B922" s="40"/>
      <c r="C922" s="40"/>
      <c r="D922" s="40"/>
      <c r="E922" s="40"/>
      <c r="F922" s="40"/>
      <c r="G922" s="40"/>
    </row>
    <row r="923" spans="1:13" ht="12.75">
      <c r="A923" s="40"/>
      <c r="B923" s="113"/>
      <c r="C923" s="40"/>
      <c r="D923" s="113"/>
      <c r="E923" s="123" t="s">
        <v>1305</v>
      </c>
      <c r="F923" s="113"/>
      <c r="G923" s="123" t="s">
        <v>1304</v>
      </c>
      <c r="M923" s="113"/>
    </row>
    <row r="924" spans="1:7" ht="12.75">
      <c r="A924" s="40"/>
      <c r="B924" s="40"/>
      <c r="C924" s="40"/>
      <c r="D924" s="40"/>
      <c r="E924" s="40"/>
      <c r="F924" s="40"/>
      <c r="G924" s="40" t="s">
        <v>595</v>
      </c>
    </row>
    <row r="925" spans="1:7" ht="12.75">
      <c r="A925" s="113"/>
      <c r="B925" s="113"/>
      <c r="C925" s="40"/>
      <c r="D925" s="40"/>
      <c r="E925" s="40"/>
      <c r="F925" s="40"/>
      <c r="G925" s="40"/>
    </row>
    <row r="926" spans="1:7" ht="12.75">
      <c r="A926" s="40"/>
      <c r="B926" s="40"/>
      <c r="C926" s="40"/>
      <c r="D926" s="40"/>
      <c r="E926" s="40"/>
      <c r="F926" s="40"/>
      <c r="G926" s="40"/>
    </row>
    <row r="927" spans="1:7" ht="12.75">
      <c r="A927" s="40"/>
      <c r="B927" s="113"/>
      <c r="C927" s="113"/>
      <c r="D927" s="113"/>
      <c r="E927" s="40"/>
      <c r="F927" s="40"/>
      <c r="G927" s="40"/>
    </row>
    <row r="928" spans="1:7" ht="12.75">
      <c r="A928" s="40"/>
      <c r="B928" s="40"/>
      <c r="C928" s="40"/>
      <c r="D928" s="40"/>
      <c r="E928" s="40"/>
      <c r="F928" s="106" t="s">
        <v>591</v>
      </c>
      <c r="G928" s="106" t="s">
        <v>592</v>
      </c>
    </row>
    <row r="929" spans="1:7" ht="12.75">
      <c r="A929" s="40"/>
      <c r="B929" s="40"/>
      <c r="C929" s="40"/>
      <c r="D929" s="40"/>
      <c r="E929" s="40"/>
      <c r="F929" s="106" t="s">
        <v>69</v>
      </c>
      <c r="G929" s="106" t="s">
        <v>563</v>
      </c>
    </row>
    <row r="930" spans="1:7" ht="12.75">
      <c r="A930" s="40"/>
      <c r="B930" s="40"/>
      <c r="C930" s="40"/>
      <c r="D930" s="40"/>
      <c r="E930" s="40"/>
      <c r="F930" s="40"/>
      <c r="G930" s="40"/>
    </row>
    <row r="931" spans="1:7" ht="12.75">
      <c r="A931" s="40"/>
      <c r="B931" s="40"/>
      <c r="C931" s="40"/>
      <c r="D931" s="40"/>
      <c r="E931" s="40"/>
      <c r="F931" s="40"/>
      <c r="G931" s="40"/>
    </row>
    <row r="932" spans="1:7" ht="12.75">
      <c r="A932" s="144" t="s">
        <v>419</v>
      </c>
      <c r="B932" s="40"/>
      <c r="C932" s="40"/>
      <c r="D932" s="40"/>
      <c r="E932" s="40"/>
      <c r="F932" s="122"/>
      <c r="G932" s="122">
        <v>3750000</v>
      </c>
    </row>
    <row r="933" spans="1:7" ht="12.75">
      <c r="A933" s="164" t="s">
        <v>2</v>
      </c>
      <c r="B933" s="40"/>
      <c r="C933" s="40"/>
      <c r="D933" s="40"/>
      <c r="E933" s="40"/>
      <c r="F933" s="122" t="e">
        <f>#REF!</f>
        <v>#REF!</v>
      </c>
      <c r="G933" s="122"/>
    </row>
    <row r="934" spans="1:7" ht="12.75">
      <c r="A934" s="164" t="s">
        <v>5</v>
      </c>
      <c r="B934" s="40"/>
      <c r="C934" s="40"/>
      <c r="D934" s="40"/>
      <c r="E934" s="40"/>
      <c r="F934" s="122" t="e">
        <f>#REF!</f>
        <v>#REF!</v>
      </c>
      <c r="G934" s="122"/>
    </row>
    <row r="935" spans="1:7" ht="12.75">
      <c r="A935" s="164" t="s">
        <v>6</v>
      </c>
      <c r="B935" s="40"/>
      <c r="C935" s="40"/>
      <c r="D935" s="40"/>
      <c r="E935" s="40"/>
      <c r="F935" s="122" t="e">
        <f>#REF!</f>
        <v>#REF!</v>
      </c>
      <c r="G935" s="122"/>
    </row>
    <row r="936" spans="1:7" ht="12.75">
      <c r="A936" s="144"/>
      <c r="B936" s="40"/>
      <c r="C936" s="40"/>
      <c r="D936" s="40"/>
      <c r="E936" s="40"/>
      <c r="F936" s="40"/>
      <c r="G936" s="35"/>
    </row>
    <row r="937" spans="1:7" ht="12.75">
      <c r="A937" s="166" t="s">
        <v>487</v>
      </c>
      <c r="B937" s="40"/>
      <c r="C937" s="40"/>
      <c r="D937" s="40"/>
      <c r="E937" s="40"/>
      <c r="F937" s="119" t="e">
        <f>SUM(F932:F936)</f>
        <v>#REF!</v>
      </c>
      <c r="G937" s="119">
        <f>SUM(G932:G936)</f>
        <v>3750000</v>
      </c>
    </row>
    <row r="938" spans="6:7" ht="12.75">
      <c r="F938" s="40"/>
      <c r="G938" s="40"/>
    </row>
    <row r="939" spans="6:7" ht="12.75">
      <c r="F939" s="40"/>
      <c r="G939" s="40"/>
    </row>
    <row r="940" spans="1:7" ht="12.75">
      <c r="A940" s="33" t="s">
        <v>68</v>
      </c>
      <c r="B940" s="40"/>
      <c r="C940" s="40"/>
      <c r="D940" s="40"/>
      <c r="E940" s="40"/>
      <c r="F940" s="113"/>
      <c r="G940" s="123" t="s">
        <v>1306</v>
      </c>
    </row>
    <row r="941" spans="1:7" ht="12.75">
      <c r="A941" s="40"/>
      <c r="B941" s="40"/>
      <c r="C941" s="40"/>
      <c r="D941" s="40"/>
      <c r="E941" s="40"/>
      <c r="F941" s="40"/>
      <c r="G941" s="40" t="s">
        <v>595</v>
      </c>
    </row>
    <row r="942" spans="1:7" ht="12.75">
      <c r="A942" s="104" t="s">
        <v>458</v>
      </c>
      <c r="B942" s="113"/>
      <c r="C942" s="40"/>
      <c r="D942" s="40"/>
      <c r="E942" s="40"/>
      <c r="F942" s="40"/>
      <c r="G942" s="40"/>
    </row>
    <row r="943" spans="1:7" ht="12.75">
      <c r="A943" s="40"/>
      <c r="B943" s="40"/>
      <c r="C943" s="40"/>
      <c r="D943" s="40"/>
      <c r="E943" s="40"/>
      <c r="F943" s="40"/>
      <c r="G943" s="40"/>
    </row>
    <row r="944" spans="1:7" ht="12.75">
      <c r="A944" s="40"/>
      <c r="B944" s="113"/>
      <c r="C944" s="113"/>
      <c r="D944" s="113"/>
      <c r="E944" s="40"/>
      <c r="F944" s="40"/>
      <c r="G944" s="40"/>
    </row>
    <row r="945" spans="1:7" ht="12.75">
      <c r="A945" s="40"/>
      <c r="B945" s="40"/>
      <c r="C945" s="40"/>
      <c r="D945" s="40"/>
      <c r="E945" s="40"/>
      <c r="F945" s="124" t="s">
        <v>857</v>
      </c>
      <c r="G945" s="124" t="s">
        <v>857</v>
      </c>
    </row>
    <row r="946" spans="1:7" ht="12.75">
      <c r="A946" s="40"/>
      <c r="B946" s="40"/>
      <c r="C946" s="40"/>
      <c r="D946" s="40"/>
      <c r="E946" s="40"/>
      <c r="F946" s="106" t="s">
        <v>66</v>
      </c>
      <c r="G946" s="106" t="s">
        <v>562</v>
      </c>
    </row>
    <row r="947" spans="1:7" ht="12.75">
      <c r="A947" s="40"/>
      <c r="B947" s="40"/>
      <c r="C947" s="40"/>
      <c r="D947" s="40"/>
      <c r="E947" s="40"/>
      <c r="F947" s="40"/>
      <c r="G947" s="40"/>
    </row>
    <row r="948" spans="1:7" ht="12.75">
      <c r="A948" s="40"/>
      <c r="B948" s="40"/>
      <c r="C948" s="40"/>
      <c r="D948" s="40"/>
      <c r="E948" s="40"/>
      <c r="F948" s="113"/>
      <c r="G948" s="113"/>
    </row>
    <row r="949" spans="1:7" ht="12.75">
      <c r="A949" s="125" t="s">
        <v>718</v>
      </c>
      <c r="B949" s="40"/>
      <c r="C949" s="40"/>
      <c r="D949" s="40"/>
      <c r="E949" s="126"/>
      <c r="F949" s="35" t="e">
        <f>#REF!</f>
        <v>#REF!</v>
      </c>
      <c r="G949" s="117">
        <v>101321218.4</v>
      </c>
    </row>
    <row r="950" spans="1:7" ht="12.75">
      <c r="A950" s="126"/>
      <c r="B950" s="40"/>
      <c r="C950" s="40"/>
      <c r="D950" s="40"/>
      <c r="E950" s="40"/>
      <c r="F950" s="35"/>
      <c r="G950" s="35"/>
    </row>
    <row r="951" spans="1:7" ht="12.75">
      <c r="A951" s="125" t="s">
        <v>717</v>
      </c>
      <c r="B951" s="40"/>
      <c r="C951" s="40"/>
      <c r="D951" s="40"/>
      <c r="E951" s="40"/>
      <c r="F951" s="35" t="e">
        <f>#REF!</f>
        <v>#REF!</v>
      </c>
      <c r="G951" s="127">
        <v>4100792.46</v>
      </c>
    </row>
    <row r="952" spans="1:7" ht="12.75">
      <c r="A952" s="40"/>
      <c r="B952" s="40"/>
      <c r="C952" s="40"/>
      <c r="D952" s="40"/>
      <c r="E952" s="40"/>
      <c r="F952" s="35"/>
      <c r="G952" s="35"/>
    </row>
    <row r="953" spans="1:7" ht="12.75">
      <c r="A953" s="40"/>
      <c r="B953" s="113"/>
      <c r="C953" s="113"/>
      <c r="D953" s="113"/>
      <c r="E953" s="40"/>
      <c r="F953" s="35"/>
      <c r="G953" s="35"/>
    </row>
    <row r="954" spans="1:7" ht="12.75">
      <c r="A954" s="125" t="s">
        <v>716</v>
      </c>
      <c r="B954" s="40"/>
      <c r="C954" s="40"/>
      <c r="D954" s="40"/>
      <c r="E954" s="40"/>
      <c r="F954" s="35" t="e">
        <f>#REF!</f>
        <v>#REF!</v>
      </c>
      <c r="G954" s="127">
        <v>14054987.57</v>
      </c>
    </row>
    <row r="955" spans="1:7" ht="12.75">
      <c r="A955" s="40"/>
      <c r="B955" s="40"/>
      <c r="C955" s="40"/>
      <c r="D955" s="40"/>
      <c r="E955" s="40"/>
      <c r="F955" s="35"/>
      <c r="G955" s="35"/>
    </row>
    <row r="956" spans="1:7" ht="12.75">
      <c r="A956" s="40"/>
      <c r="B956" s="113"/>
      <c r="C956" s="113"/>
      <c r="D956" s="113"/>
      <c r="E956" s="113"/>
      <c r="F956" s="35"/>
      <c r="G956" s="35"/>
    </row>
    <row r="957" spans="1:7" ht="12.75">
      <c r="A957" s="125" t="s">
        <v>295</v>
      </c>
      <c r="B957" s="40"/>
      <c r="C957" s="40"/>
      <c r="D957" s="40"/>
      <c r="E957" s="40"/>
      <c r="F957" s="35" t="e">
        <f>#REF!</f>
        <v>#REF!</v>
      </c>
      <c r="G957" s="35">
        <v>24687495.81</v>
      </c>
    </row>
    <row r="958" spans="1:7" ht="12.75">
      <c r="A958" s="40"/>
      <c r="B958" s="40"/>
      <c r="C958" s="40"/>
      <c r="D958" s="40"/>
      <c r="E958" s="40"/>
      <c r="F958" s="35"/>
      <c r="G958" s="35"/>
    </row>
    <row r="959" spans="1:7" ht="12.75">
      <c r="A959" s="40"/>
      <c r="B959" s="113"/>
      <c r="C959" s="113"/>
      <c r="D959" s="113"/>
      <c r="E959" s="113"/>
      <c r="F959" s="35"/>
      <c r="G959" s="35"/>
    </row>
    <row r="960" spans="1:7" ht="12.75">
      <c r="A960" s="125" t="s">
        <v>715</v>
      </c>
      <c r="B960" s="40"/>
      <c r="C960" s="40"/>
      <c r="D960" s="40"/>
      <c r="E960" s="40"/>
      <c r="F960" s="35" t="e">
        <f>#REF!</f>
        <v>#REF!</v>
      </c>
      <c r="G960" s="127">
        <v>27054357.25</v>
      </c>
    </row>
    <row r="961" spans="1:7" ht="12.75">
      <c r="A961" s="40"/>
      <c r="B961" s="40"/>
      <c r="C961" s="40"/>
      <c r="D961" s="40"/>
      <c r="E961" s="40"/>
      <c r="F961" s="35"/>
      <c r="G961" s="35"/>
    </row>
    <row r="962" spans="1:7" ht="12.75">
      <c r="A962" s="40"/>
      <c r="B962" s="113"/>
      <c r="C962" s="113"/>
      <c r="D962" s="40"/>
      <c r="E962" s="40"/>
      <c r="F962" s="35"/>
      <c r="G962" s="35"/>
    </row>
    <row r="963" spans="1:7" ht="12.75">
      <c r="A963" s="125" t="s">
        <v>714</v>
      </c>
      <c r="B963" s="40"/>
      <c r="C963" s="40"/>
      <c r="D963" s="40"/>
      <c r="E963" s="40"/>
      <c r="F963" s="35" t="e">
        <f>#REF!</f>
        <v>#REF!</v>
      </c>
      <c r="G963" s="127">
        <v>17915016.83</v>
      </c>
    </row>
    <row r="964" spans="1:7" ht="12.75">
      <c r="A964" s="40"/>
      <c r="B964" s="40"/>
      <c r="C964" s="40"/>
      <c r="D964" s="40"/>
      <c r="E964" s="40"/>
      <c r="F964" s="35"/>
      <c r="G964" s="35"/>
    </row>
    <row r="965" spans="1:7" ht="12.75">
      <c r="A965" s="40"/>
      <c r="B965" s="113"/>
      <c r="C965" s="113"/>
      <c r="D965" s="113"/>
      <c r="E965" s="40"/>
      <c r="F965" s="35"/>
      <c r="G965" s="35"/>
    </row>
    <row r="966" spans="1:7" ht="12.75">
      <c r="A966" s="125" t="s">
        <v>911</v>
      </c>
      <c r="B966" s="40"/>
      <c r="C966" s="40"/>
      <c r="D966" s="40"/>
      <c r="E966" s="40"/>
      <c r="F966" s="35" t="e">
        <f>#REF!</f>
        <v>#REF!</v>
      </c>
      <c r="G966" s="127">
        <v>51345271.52</v>
      </c>
    </row>
    <row r="967" spans="1:7" ht="12.75">
      <c r="A967" s="40"/>
      <c r="B967" s="40"/>
      <c r="C967" s="40"/>
      <c r="D967" s="40"/>
      <c r="E967" s="40"/>
      <c r="F967" s="35"/>
      <c r="G967" s="35"/>
    </row>
    <row r="968" spans="1:7" ht="12.75">
      <c r="A968" s="125" t="s">
        <v>912</v>
      </c>
      <c r="B968" s="40"/>
      <c r="C968" s="40"/>
      <c r="D968" s="40"/>
      <c r="E968" s="40" t="s">
        <v>595</v>
      </c>
      <c r="F968" s="35" t="e">
        <f>#REF!</f>
        <v>#REF!</v>
      </c>
      <c r="G968" s="127">
        <v>20311206</v>
      </c>
    </row>
    <row r="969" spans="1:7" ht="12.75">
      <c r="A969" s="40"/>
      <c r="B969" s="40"/>
      <c r="C969" s="40"/>
      <c r="D969" s="40"/>
      <c r="E969" s="40"/>
      <c r="F969" s="35"/>
      <c r="G969" s="35"/>
    </row>
    <row r="970" spans="1:7" ht="12.75">
      <c r="A970" s="125" t="s">
        <v>848</v>
      </c>
      <c r="B970" s="40"/>
      <c r="C970" s="40"/>
      <c r="D970" s="40"/>
      <c r="E970" s="40"/>
      <c r="F970" s="35" t="e">
        <f>#REF!</f>
        <v>#REF!</v>
      </c>
      <c r="G970" s="127">
        <v>25637477.88</v>
      </c>
    </row>
    <row r="971" spans="1:7" ht="12.75">
      <c r="A971" s="40"/>
      <c r="B971" s="40"/>
      <c r="C971" s="40"/>
      <c r="D971" s="40"/>
      <c r="E971" s="40"/>
      <c r="F971" s="35"/>
      <c r="G971" s="35"/>
    </row>
    <row r="972" spans="1:7" ht="12.75">
      <c r="A972" s="125" t="s">
        <v>713</v>
      </c>
      <c r="B972" s="40"/>
      <c r="C972" s="40"/>
      <c r="D972" s="40"/>
      <c r="E972" s="40"/>
      <c r="F972" s="35" t="e">
        <f>#REF!</f>
        <v>#REF!</v>
      </c>
      <c r="G972" s="127">
        <v>285005573.33</v>
      </c>
    </row>
    <row r="973" spans="1:7" ht="12.75">
      <c r="A973" s="40"/>
      <c r="B973" s="40"/>
      <c r="C973" s="40"/>
      <c r="D973" s="40"/>
      <c r="E973" s="40"/>
      <c r="F973" s="35"/>
      <c r="G973" s="35"/>
    </row>
    <row r="974" spans="1:7" ht="12.75">
      <c r="A974" s="125" t="s">
        <v>366</v>
      </c>
      <c r="B974" s="40"/>
      <c r="C974" s="40"/>
      <c r="D974" s="40"/>
      <c r="E974" s="40"/>
      <c r="F974" s="35" t="e">
        <f>#REF!</f>
        <v>#REF!</v>
      </c>
      <c r="G974" s="127">
        <v>1355377703.93</v>
      </c>
    </row>
    <row r="975" spans="1:7" ht="12.75">
      <c r="A975" s="40"/>
      <c r="B975" s="40"/>
      <c r="C975" s="40"/>
      <c r="D975" s="40"/>
      <c r="E975" s="40"/>
      <c r="F975" s="35"/>
      <c r="G975" s="127"/>
    </row>
    <row r="976" spans="1:7" ht="12.75">
      <c r="A976" s="125" t="s">
        <v>916</v>
      </c>
      <c r="B976" s="40"/>
      <c r="C976" s="40"/>
      <c r="D976" s="40"/>
      <c r="E976" s="40"/>
      <c r="F976" s="35" t="e">
        <f>#REF!</f>
        <v>#REF!</v>
      </c>
      <c r="G976" s="117">
        <v>1632250.65</v>
      </c>
    </row>
    <row r="977" spans="1:7" ht="12.75">
      <c r="A977" s="125"/>
      <c r="B977" s="40"/>
      <c r="C977" s="40"/>
      <c r="D977" s="40"/>
      <c r="E977" s="40"/>
      <c r="F977" s="35"/>
      <c r="G977" s="117"/>
    </row>
    <row r="978" spans="1:7" ht="12.75">
      <c r="A978" s="125" t="s">
        <v>914</v>
      </c>
      <c r="B978" s="40"/>
      <c r="C978" s="40"/>
      <c r="D978" s="40"/>
      <c r="E978" s="40"/>
      <c r="F978" s="35" t="e">
        <f>#REF!</f>
        <v>#REF!</v>
      </c>
      <c r="G978" s="117">
        <v>37589167.98</v>
      </c>
    </row>
    <row r="979" spans="1:7" ht="12.75">
      <c r="A979" s="125"/>
      <c r="B979" s="40"/>
      <c r="C979" s="40"/>
      <c r="D979" s="40"/>
      <c r="E979" s="40"/>
      <c r="F979" s="35"/>
      <c r="G979" s="117"/>
    </row>
    <row r="980" spans="1:7" ht="12.75">
      <c r="A980" s="125" t="s">
        <v>346</v>
      </c>
      <c r="B980" s="40"/>
      <c r="C980" s="40"/>
      <c r="D980" s="40"/>
      <c r="E980" s="40"/>
      <c r="F980" s="35" t="e">
        <f>#REF!</f>
        <v>#REF!</v>
      </c>
      <c r="G980" s="117">
        <v>6979727.54</v>
      </c>
    </row>
    <row r="981" spans="1:7" ht="12.75">
      <c r="A981" s="125"/>
      <c r="B981" s="40"/>
      <c r="C981" s="40"/>
      <c r="D981" s="40"/>
      <c r="E981" s="40"/>
      <c r="F981" s="35"/>
      <c r="G981" s="117"/>
    </row>
    <row r="982" spans="1:7" ht="12.75">
      <c r="A982" s="125" t="s">
        <v>915</v>
      </c>
      <c r="B982" s="40"/>
      <c r="C982" s="40"/>
      <c r="D982" s="40"/>
      <c r="E982" s="40"/>
      <c r="F982" s="35" t="e">
        <f>#REF!</f>
        <v>#REF!</v>
      </c>
      <c r="G982" s="117">
        <v>26236186.81</v>
      </c>
    </row>
    <row r="983" spans="1:7" ht="12.75">
      <c r="A983" s="40"/>
      <c r="B983" s="40"/>
      <c r="C983" s="40"/>
      <c r="D983" s="40"/>
      <c r="E983" s="40"/>
      <c r="F983" s="35"/>
      <c r="G983" s="35"/>
    </row>
    <row r="984" spans="1:7" ht="12.75">
      <c r="A984" s="40"/>
      <c r="B984" s="40"/>
      <c r="C984" s="40"/>
      <c r="D984" s="40"/>
      <c r="E984" s="40"/>
      <c r="F984" s="35"/>
      <c r="G984" s="35"/>
    </row>
    <row r="985" spans="1:7" ht="12.75">
      <c r="A985" s="33" t="s">
        <v>1011</v>
      </c>
      <c r="B985" s="40"/>
      <c r="C985" s="40"/>
      <c r="D985" s="40"/>
      <c r="E985" s="40"/>
      <c r="F985" s="36" t="e">
        <f>SUM(F948:F984)</f>
        <v>#REF!</v>
      </c>
      <c r="G985" s="36">
        <f>SUM(G948:G984)</f>
        <v>1999248433.96</v>
      </c>
    </row>
    <row r="987" spans="1:7" ht="12.75">
      <c r="A987" s="40" t="s">
        <v>1266</v>
      </c>
      <c r="B987" s="40"/>
      <c r="C987" s="40"/>
      <c r="D987" s="40"/>
      <c r="E987" s="40"/>
      <c r="F987" s="35">
        <v>85675730</v>
      </c>
      <c r="G987" s="35">
        <v>28160429</v>
      </c>
    </row>
    <row r="988" spans="1:7" ht="12.75">
      <c r="A988" s="40"/>
      <c r="B988" s="40"/>
      <c r="C988" s="40"/>
      <c r="D988" s="40"/>
      <c r="E988" s="40"/>
      <c r="F988" s="35"/>
      <c r="G988" s="35"/>
    </row>
    <row r="989" spans="1:7" ht="12.75">
      <c r="A989" s="33" t="s">
        <v>880</v>
      </c>
      <c r="B989" s="40"/>
      <c r="C989" s="40"/>
      <c r="D989" s="40"/>
      <c r="E989" s="40"/>
      <c r="F989" s="36" t="e">
        <f>+F985-F987</f>
        <v>#REF!</v>
      </c>
      <c r="G989" s="36">
        <f>+G985-G987</f>
        <v>1971088004.96</v>
      </c>
    </row>
    <row r="990" spans="1:7" ht="12.75">
      <c r="A990" s="40"/>
      <c r="B990" s="40"/>
      <c r="C990" s="40"/>
      <c r="D990" s="40"/>
      <c r="E990" s="40"/>
      <c r="F990" s="35"/>
      <c r="G990" s="35"/>
    </row>
    <row r="991" spans="1:7" ht="12.75">
      <c r="A991" s="40" t="s">
        <v>757</v>
      </c>
      <c r="B991" s="40"/>
      <c r="C991" s="40"/>
      <c r="D991" s="40"/>
      <c r="E991" s="40"/>
      <c r="F991" s="114">
        <v>11371</v>
      </c>
      <c r="G991" s="40"/>
    </row>
    <row r="992" spans="1:7" ht="12.75">
      <c r="A992" s="40"/>
      <c r="B992" s="40"/>
      <c r="C992" s="40"/>
      <c r="D992" s="40"/>
      <c r="E992" s="40"/>
      <c r="F992" s="114"/>
      <c r="G992" s="40"/>
    </row>
    <row r="993" spans="1:7" ht="12.75">
      <c r="A993" s="33" t="s">
        <v>850</v>
      </c>
      <c r="B993" s="33"/>
      <c r="C993" s="33"/>
      <c r="D993" s="33"/>
      <c r="E993" s="33"/>
      <c r="F993" s="128">
        <v>11371</v>
      </c>
      <c r="G993" s="40"/>
    </row>
  </sheetData>
  <printOptions gridLines="1"/>
  <pageMargins left="0.62" right="0.33" top="1.12" bottom="1" header="0.5" footer="0.5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9"/>
  <sheetViews>
    <sheetView workbookViewId="0" topLeftCell="G82">
      <selection activeCell="L15" sqref="L15"/>
    </sheetView>
  </sheetViews>
  <sheetFormatPr defaultColWidth="11.421875" defaultRowHeight="12.75"/>
  <cols>
    <col min="1" max="1" width="6.140625" style="40" customWidth="1"/>
    <col min="2" max="3" width="11.421875" style="40" customWidth="1"/>
    <col min="4" max="4" width="30.28125" style="40" customWidth="1"/>
    <col min="5" max="5" width="14.140625" style="102" customWidth="1"/>
    <col min="6" max="6" width="24.8515625" style="40" customWidth="1"/>
    <col min="7" max="7" width="25.28125" style="40" customWidth="1"/>
    <col min="8" max="8" width="3.140625" style="40" customWidth="1"/>
    <col min="9" max="9" width="44.57421875" style="40" customWidth="1"/>
    <col min="10" max="10" width="2.28125" style="40" customWidth="1"/>
    <col min="11" max="11" width="18.57421875" style="40" customWidth="1"/>
    <col min="12" max="12" width="12.421875" style="102" customWidth="1"/>
    <col min="13" max="13" width="24.57421875" style="40" customWidth="1"/>
    <col min="14" max="14" width="31.57421875" style="40" customWidth="1"/>
    <col min="15" max="16384" width="11.421875" style="40" customWidth="1"/>
  </cols>
  <sheetData>
    <row r="1" spans="7:14" ht="12.75">
      <c r="G1" s="103" t="s">
        <v>744</v>
      </c>
      <c r="N1" s="106" t="s">
        <v>1234</v>
      </c>
    </row>
    <row r="2" ht="12.75">
      <c r="G2" s="104" t="s">
        <v>42</v>
      </c>
    </row>
    <row r="3" ht="12.75">
      <c r="G3" s="103"/>
    </row>
    <row r="4" spans="4:7" ht="12.75">
      <c r="D4" s="40" t="s">
        <v>595</v>
      </c>
      <c r="E4" s="102" t="s">
        <v>595</v>
      </c>
      <c r="F4" s="11" t="s">
        <v>64</v>
      </c>
      <c r="G4" s="103"/>
    </row>
    <row r="5" spans="7:14" ht="12.75">
      <c r="G5" s="103"/>
      <c r="M5" s="33" t="s">
        <v>595</v>
      </c>
      <c r="N5" s="33" t="s">
        <v>491</v>
      </c>
    </row>
    <row r="6" spans="7:13" ht="12.75">
      <c r="G6" s="103"/>
      <c r="M6" s="33"/>
    </row>
    <row r="7" spans="1:15" ht="12.75">
      <c r="A7" s="11" t="s">
        <v>347</v>
      </c>
      <c r="C7" s="105"/>
      <c r="D7" s="105"/>
      <c r="E7" s="106" t="s">
        <v>869</v>
      </c>
      <c r="F7" s="106" t="s">
        <v>707</v>
      </c>
      <c r="G7" s="106" t="s">
        <v>708</v>
      </c>
      <c r="H7" s="105"/>
      <c r="I7" s="107" t="s">
        <v>384</v>
      </c>
      <c r="J7" s="105"/>
      <c r="K7" s="105"/>
      <c r="L7" s="106" t="s">
        <v>869</v>
      </c>
      <c r="M7" s="106" t="s">
        <v>707</v>
      </c>
      <c r="N7" s="106" t="s">
        <v>708</v>
      </c>
      <c r="O7" s="33"/>
    </row>
    <row r="8" spans="1:14" ht="12.75">
      <c r="A8" s="108" t="s">
        <v>595</v>
      </c>
      <c r="E8" s="102" t="s">
        <v>595</v>
      </c>
      <c r="F8" s="106" t="s">
        <v>65</v>
      </c>
      <c r="G8" s="106" t="s">
        <v>691</v>
      </c>
      <c r="I8" s="33" t="s">
        <v>595</v>
      </c>
      <c r="L8" s="102" t="s">
        <v>595</v>
      </c>
      <c r="M8" s="106" t="s">
        <v>65</v>
      </c>
      <c r="N8" s="106" t="s">
        <v>691</v>
      </c>
    </row>
    <row r="9" spans="1:9" ht="12.75">
      <c r="A9" s="108"/>
      <c r="F9" s="109"/>
      <c r="G9" s="109"/>
      <c r="I9" s="11" t="s">
        <v>1154</v>
      </c>
    </row>
    <row r="10" spans="1:9" ht="12.75">
      <c r="A10" s="108"/>
      <c r="F10" s="109"/>
      <c r="G10" s="109"/>
      <c r="I10" s="33"/>
    </row>
    <row r="11" spans="1:14" ht="12.75">
      <c r="A11" s="104" t="s">
        <v>1127</v>
      </c>
      <c r="E11" s="110" t="s">
        <v>595</v>
      </c>
      <c r="F11" s="111" t="s">
        <v>595</v>
      </c>
      <c r="G11" s="112" t="s">
        <v>595</v>
      </c>
      <c r="I11" s="104" t="s">
        <v>1151</v>
      </c>
      <c r="L11" s="102" t="s">
        <v>1171</v>
      </c>
      <c r="M11" s="112" t="e">
        <f>'NP-SCH'!F190</f>
        <v>#REF!</v>
      </c>
      <c r="N11" s="35">
        <v>695362973.88</v>
      </c>
    </row>
    <row r="12" spans="1:14" ht="12.75">
      <c r="A12" s="108" t="s">
        <v>1128</v>
      </c>
      <c r="E12" s="110" t="s">
        <v>1191</v>
      </c>
      <c r="F12" s="111">
        <v>1999248433.96</v>
      </c>
      <c r="G12" s="112">
        <v>717014288.02</v>
      </c>
      <c r="M12" s="112"/>
      <c r="N12" s="35"/>
    </row>
    <row r="13" spans="1:14" ht="12.75">
      <c r="A13" s="108"/>
      <c r="F13" s="31" t="s">
        <v>595</v>
      </c>
      <c r="G13" s="31" t="s">
        <v>595</v>
      </c>
      <c r="M13" s="112"/>
      <c r="N13" s="35"/>
    </row>
    <row r="14" spans="1:14" ht="12.75">
      <c r="A14" s="108"/>
      <c r="E14" s="110" t="s">
        <v>595</v>
      </c>
      <c r="F14" s="31" t="s">
        <v>595</v>
      </c>
      <c r="G14" s="31" t="s">
        <v>595</v>
      </c>
      <c r="I14" s="104" t="s">
        <v>1147</v>
      </c>
      <c r="J14" s="113"/>
      <c r="L14" s="102" t="s">
        <v>1172</v>
      </c>
      <c r="M14" s="112" t="e">
        <f>'PLAN-SCH'!F377+'PLAN-SCH'!F397</f>
        <v>#REF!</v>
      </c>
      <c r="N14" s="35">
        <v>1957309858.95</v>
      </c>
    </row>
    <row r="15" spans="1:14" ht="12.75">
      <c r="A15" s="104" t="s">
        <v>403</v>
      </c>
      <c r="F15" s="31"/>
      <c r="G15" s="31"/>
      <c r="I15" s="40" t="s">
        <v>975</v>
      </c>
      <c r="K15" s="114" t="e">
        <f>#REF!+'PLAN-SCH'!E397</f>
        <v>#REF!</v>
      </c>
      <c r="M15" s="111" t="s">
        <v>595</v>
      </c>
      <c r="N15" s="35"/>
    </row>
    <row r="16" spans="2:14" ht="12.75">
      <c r="B16" s="40" t="s">
        <v>1194</v>
      </c>
      <c r="E16" s="102" t="s">
        <v>1173</v>
      </c>
      <c r="F16" s="111" t="e">
        <f>'R-sch'!F100</f>
        <v>#REF!</v>
      </c>
      <c r="G16" s="112">
        <v>20431696363</v>
      </c>
      <c r="I16" s="40" t="s">
        <v>234</v>
      </c>
      <c r="K16" s="115" t="e">
        <f>#REF!+'PLAN-SCH'!D397</f>
        <v>#REF!</v>
      </c>
      <c r="M16" s="112"/>
      <c r="N16" s="35"/>
    </row>
    <row r="17" spans="6:14" ht="12.75">
      <c r="F17" s="111"/>
      <c r="G17" s="112"/>
      <c r="K17" s="115"/>
      <c r="M17" s="112"/>
      <c r="N17" s="35"/>
    </row>
    <row r="18" spans="2:14" ht="12.75">
      <c r="B18" s="40" t="s">
        <v>1195</v>
      </c>
      <c r="E18" s="102" t="s">
        <v>1192</v>
      </c>
      <c r="F18" s="31"/>
      <c r="G18" s="31"/>
      <c r="I18" s="11" t="s">
        <v>1150</v>
      </c>
      <c r="K18" s="114"/>
      <c r="M18" s="111" t="s">
        <v>595</v>
      </c>
      <c r="N18" s="35" t="s">
        <v>595</v>
      </c>
    </row>
    <row r="19" spans="6:14" ht="12.75">
      <c r="F19" s="31"/>
      <c r="G19" s="31"/>
      <c r="I19" s="40" t="s">
        <v>301</v>
      </c>
      <c r="K19" s="114" t="s">
        <v>595</v>
      </c>
      <c r="M19" s="201">
        <v>0</v>
      </c>
      <c r="N19" s="35"/>
    </row>
    <row r="20" spans="2:14" ht="12.75">
      <c r="B20" s="40" t="s">
        <v>1196</v>
      </c>
      <c r="E20" s="102" t="s">
        <v>1193</v>
      </c>
      <c r="F20" s="31"/>
      <c r="G20" s="31"/>
      <c r="I20" s="40" t="s">
        <v>1013</v>
      </c>
      <c r="K20" s="114" t="s">
        <v>595</v>
      </c>
      <c r="M20" s="200">
        <v>0</v>
      </c>
      <c r="N20" s="35">
        <v>47554035</v>
      </c>
    </row>
    <row r="21" spans="2:14" ht="12.75">
      <c r="B21" s="85" t="s">
        <v>595</v>
      </c>
      <c r="E21" s="102" t="s">
        <v>595</v>
      </c>
      <c r="F21" s="31"/>
      <c r="G21" s="31"/>
      <c r="K21" s="116"/>
      <c r="M21" s="200"/>
      <c r="N21" s="35"/>
    </row>
    <row r="22" spans="1:14" ht="12.75">
      <c r="A22" s="11" t="s">
        <v>1129</v>
      </c>
      <c r="B22" s="85"/>
      <c r="F22" s="31"/>
      <c r="G22" s="31"/>
      <c r="I22" s="104" t="s">
        <v>1209</v>
      </c>
      <c r="L22" s="102" t="s">
        <v>1210</v>
      </c>
      <c r="M22" s="111" t="e">
        <f>'NP-SCH'!F218</f>
        <v>#REF!</v>
      </c>
      <c r="N22" s="117">
        <v>49660759</v>
      </c>
    </row>
    <row r="23" spans="2:14" ht="12.75">
      <c r="B23" s="85"/>
      <c r="F23" s="31"/>
      <c r="G23" s="31"/>
      <c r="K23" s="115"/>
      <c r="M23" s="111"/>
      <c r="N23" s="35"/>
    </row>
    <row r="24" spans="1:14" ht="12.75">
      <c r="A24" s="40" t="s">
        <v>595</v>
      </c>
      <c r="B24" s="85" t="s">
        <v>1236</v>
      </c>
      <c r="E24" s="102" t="s">
        <v>1175</v>
      </c>
      <c r="F24" s="31">
        <v>15930145</v>
      </c>
      <c r="G24" s="31">
        <v>32861832</v>
      </c>
      <c r="K24" s="115"/>
      <c r="M24" s="111"/>
      <c r="N24" s="35"/>
    </row>
    <row r="25" spans="2:14" ht="12.75">
      <c r="B25" s="85" t="s">
        <v>1130</v>
      </c>
      <c r="E25" s="102" t="s">
        <v>1176</v>
      </c>
      <c r="F25" s="31">
        <v>131638226.63</v>
      </c>
      <c r="G25" s="31">
        <v>68284806.38</v>
      </c>
      <c r="I25" s="11" t="s">
        <v>1148</v>
      </c>
      <c r="K25" s="115"/>
      <c r="L25" s="102" t="s">
        <v>595</v>
      </c>
      <c r="M25" s="111"/>
      <c r="N25" s="35"/>
    </row>
    <row r="26" spans="2:14" ht="12.75">
      <c r="B26" s="85"/>
      <c r="F26" s="31"/>
      <c r="G26" s="31"/>
      <c r="I26" s="11" t="s">
        <v>1149</v>
      </c>
      <c r="K26" s="115"/>
      <c r="M26" s="111"/>
      <c r="N26" s="35"/>
    </row>
    <row r="27" spans="1:14" ht="12.75">
      <c r="A27" s="11" t="s">
        <v>1131</v>
      </c>
      <c r="B27" s="85"/>
      <c r="F27" s="31"/>
      <c r="G27" s="31"/>
      <c r="K27" s="115"/>
      <c r="M27" s="111"/>
      <c r="N27" s="35"/>
    </row>
    <row r="28" spans="1:14" ht="12.75">
      <c r="A28" s="11"/>
      <c r="B28" s="85"/>
      <c r="F28" s="31"/>
      <c r="G28" s="31"/>
      <c r="I28" s="40" t="s">
        <v>1152</v>
      </c>
      <c r="K28" s="115"/>
      <c r="L28" s="102" t="s">
        <v>1173</v>
      </c>
      <c r="M28" s="111">
        <v>501817583.7</v>
      </c>
      <c r="N28" s="35">
        <v>705657616</v>
      </c>
    </row>
    <row r="29" spans="1:14" ht="12.75">
      <c r="A29" s="11"/>
      <c r="B29" s="85" t="s">
        <v>1132</v>
      </c>
      <c r="E29" s="102" t="s">
        <v>1197</v>
      </c>
      <c r="F29" s="31">
        <v>0</v>
      </c>
      <c r="G29" s="31">
        <v>0</v>
      </c>
      <c r="I29" s="40" t="s">
        <v>294</v>
      </c>
      <c r="K29" s="115"/>
      <c r="M29" s="111"/>
      <c r="N29" s="35"/>
    </row>
    <row r="30" spans="1:14" ht="12.75">
      <c r="A30" s="11"/>
      <c r="B30" s="85" t="s">
        <v>1133</v>
      </c>
      <c r="E30" s="102" t="s">
        <v>1198</v>
      </c>
      <c r="F30" s="31"/>
      <c r="G30" s="31"/>
      <c r="K30" s="115"/>
      <c r="M30" s="111"/>
      <c r="N30" s="35"/>
    </row>
    <row r="31" spans="2:14" ht="12.75">
      <c r="B31" s="85"/>
      <c r="F31" s="31"/>
      <c r="G31" s="31"/>
      <c r="I31" s="40" t="s">
        <v>1153</v>
      </c>
      <c r="K31" s="115"/>
      <c r="L31" s="102" t="s">
        <v>1174</v>
      </c>
      <c r="M31" s="111">
        <v>1838900394.39</v>
      </c>
      <c r="N31" s="35">
        <v>15959638374.35</v>
      </c>
    </row>
    <row r="32" spans="1:14" ht="12.75">
      <c r="A32" s="11" t="s">
        <v>1134</v>
      </c>
      <c r="B32" s="85"/>
      <c r="F32" s="31"/>
      <c r="G32" s="31"/>
      <c r="K32" s="115"/>
      <c r="M32" s="111"/>
      <c r="N32" s="35"/>
    </row>
    <row r="33" spans="2:14" ht="12.75">
      <c r="B33" s="85"/>
      <c r="F33" s="31"/>
      <c r="G33" s="31"/>
      <c r="I33" s="11" t="s">
        <v>1155</v>
      </c>
      <c r="K33" s="115"/>
      <c r="M33" s="111"/>
      <c r="N33" s="35"/>
    </row>
    <row r="34" spans="2:14" ht="12.75">
      <c r="B34" s="126" t="s">
        <v>1135</v>
      </c>
      <c r="E34" s="102" t="s">
        <v>1179</v>
      </c>
      <c r="F34" s="112" t="e">
        <f>'R-sch'!F120</f>
        <v>#REF!</v>
      </c>
      <c r="G34" s="112">
        <v>27399812</v>
      </c>
      <c r="K34" s="114"/>
      <c r="M34" s="112"/>
      <c r="N34" s="35"/>
    </row>
    <row r="35" spans="2:14" ht="12.75">
      <c r="B35" s="104"/>
      <c r="F35" s="31"/>
      <c r="G35" s="31"/>
      <c r="I35" s="3" t="s">
        <v>1235</v>
      </c>
      <c r="L35" s="102" t="s">
        <v>1175</v>
      </c>
      <c r="M35" s="112">
        <v>231600000</v>
      </c>
      <c r="N35" s="117">
        <v>231600000</v>
      </c>
    </row>
    <row r="36" spans="1:14" ht="12.75">
      <c r="A36" s="40" t="s">
        <v>595</v>
      </c>
      <c r="B36" s="40" t="s">
        <v>1136</v>
      </c>
      <c r="E36" s="102" t="s">
        <v>1199</v>
      </c>
      <c r="F36" s="31">
        <v>540233</v>
      </c>
      <c r="G36" s="31">
        <v>798948</v>
      </c>
      <c r="M36" s="112"/>
      <c r="N36" s="35"/>
    </row>
    <row r="37" spans="1:14" ht="12.75">
      <c r="A37" s="40" t="s">
        <v>595</v>
      </c>
      <c r="B37" s="40" t="s">
        <v>581</v>
      </c>
      <c r="E37" s="40"/>
      <c r="I37" s="40" t="s">
        <v>1156</v>
      </c>
      <c r="L37" s="102" t="s">
        <v>1176</v>
      </c>
      <c r="M37" s="112">
        <f>2740234665-231600000</f>
        <v>2508634665</v>
      </c>
      <c r="N37" s="35">
        <f>567134048-231600000</f>
        <v>335534048</v>
      </c>
    </row>
    <row r="38" spans="5:14" ht="12.75">
      <c r="E38" s="40"/>
      <c r="I38" s="40" t="s">
        <v>1157</v>
      </c>
      <c r="M38" s="112"/>
      <c r="N38" s="35"/>
    </row>
    <row r="39" spans="1:14" ht="12.75">
      <c r="A39" s="40" t="s">
        <v>595</v>
      </c>
      <c r="B39" s="40" t="s">
        <v>1137</v>
      </c>
      <c r="E39" s="102" t="s">
        <v>1200</v>
      </c>
      <c r="F39" s="35">
        <v>44438815</v>
      </c>
      <c r="G39" s="35">
        <v>52976611.75</v>
      </c>
      <c r="M39" s="112"/>
      <c r="N39" s="35"/>
    </row>
    <row r="40" spans="5:14" ht="12.75">
      <c r="E40" s="40"/>
      <c r="I40" s="11" t="s">
        <v>1158</v>
      </c>
      <c r="M40" s="112"/>
      <c r="N40" s="35"/>
    </row>
    <row r="41" spans="1:14" ht="12.75">
      <c r="A41" s="40" t="s">
        <v>595</v>
      </c>
      <c r="B41" s="40" t="s">
        <v>1138</v>
      </c>
      <c r="E41" s="102" t="s">
        <v>1201</v>
      </c>
      <c r="F41" s="31">
        <v>19534564.61</v>
      </c>
      <c r="G41" s="31">
        <v>11212908.45</v>
      </c>
      <c r="I41" s="11" t="s">
        <v>503</v>
      </c>
      <c r="M41" s="112"/>
      <c r="N41" s="35"/>
    </row>
    <row r="42" spans="1:14" ht="12.75">
      <c r="A42" s="104"/>
      <c r="D42" s="104"/>
      <c r="F42" s="111"/>
      <c r="G42" s="112"/>
      <c r="M42" s="112"/>
      <c r="N42" s="35"/>
    </row>
    <row r="43" spans="1:14" ht="12.75">
      <c r="A43" s="104"/>
      <c r="B43" s="40" t="s">
        <v>1139</v>
      </c>
      <c r="E43" s="102" t="s">
        <v>1202</v>
      </c>
      <c r="F43" s="31">
        <v>34727709</v>
      </c>
      <c r="G43" s="31">
        <v>19127108</v>
      </c>
      <c r="I43" s="40" t="s">
        <v>1159</v>
      </c>
      <c r="L43" s="102" t="s">
        <v>1177</v>
      </c>
      <c r="M43" s="112"/>
      <c r="N43" s="35"/>
    </row>
    <row r="44" spans="1:14" ht="12.75">
      <c r="A44" s="104"/>
      <c r="E44" s="102" t="s">
        <v>595</v>
      </c>
      <c r="F44" s="31"/>
      <c r="G44" s="31"/>
      <c r="M44" s="112"/>
      <c r="N44" s="35"/>
    </row>
    <row r="45" spans="1:14" ht="12.75">
      <c r="A45" s="104"/>
      <c r="B45" s="126" t="s">
        <v>1140</v>
      </c>
      <c r="D45" s="104"/>
      <c r="E45" s="102" t="s">
        <v>1203</v>
      </c>
      <c r="F45" s="112">
        <v>15200</v>
      </c>
      <c r="G45" s="112">
        <v>0</v>
      </c>
      <c r="I45" s="40" t="s">
        <v>1160</v>
      </c>
      <c r="L45" s="102" t="s">
        <v>1178</v>
      </c>
      <c r="M45" s="112"/>
      <c r="N45" s="35"/>
    </row>
    <row r="46" spans="1:14" ht="12.75">
      <c r="A46" s="104"/>
      <c r="F46" s="31"/>
      <c r="G46" s="31"/>
      <c r="I46" s="40" t="s">
        <v>1161</v>
      </c>
      <c r="M46" s="112"/>
      <c r="N46" s="35"/>
    </row>
    <row r="47" spans="1:14" ht="12.75">
      <c r="A47" s="104"/>
      <c r="B47" s="104"/>
      <c r="C47" s="104"/>
      <c r="D47" s="104"/>
      <c r="E47" s="104"/>
      <c r="F47" s="104"/>
      <c r="G47" s="104"/>
      <c r="M47" s="112"/>
      <c r="N47" s="35"/>
    </row>
    <row r="48" spans="1:14" ht="12.75">
      <c r="A48" s="11" t="s">
        <v>1141</v>
      </c>
      <c r="B48" s="33"/>
      <c r="F48" s="32"/>
      <c r="G48" s="31"/>
      <c r="I48" s="11" t="s">
        <v>1162</v>
      </c>
      <c r="M48" s="112"/>
      <c r="N48" s="35"/>
    </row>
    <row r="49" spans="2:14" ht="12.75">
      <c r="B49" s="33"/>
      <c r="F49" s="32"/>
      <c r="G49" s="31"/>
      <c r="M49" s="112"/>
      <c r="N49" s="35"/>
    </row>
    <row r="50" spans="1:14" ht="12.75">
      <c r="A50" s="11" t="s">
        <v>1142</v>
      </c>
      <c r="B50" s="33"/>
      <c r="F50" s="32"/>
      <c r="G50" s="31"/>
      <c r="I50" s="40" t="s">
        <v>1163</v>
      </c>
      <c r="L50" s="102" t="s">
        <v>1179</v>
      </c>
      <c r="M50" s="112">
        <v>694785533</v>
      </c>
      <c r="N50" s="35">
        <v>3750000</v>
      </c>
    </row>
    <row r="51" spans="2:14" ht="12.75">
      <c r="B51" s="33"/>
      <c r="F51" s="32"/>
      <c r="G51" s="31"/>
      <c r="I51" s="40" t="s">
        <v>1164</v>
      </c>
      <c r="L51" s="102" t="s">
        <v>1180</v>
      </c>
      <c r="M51" s="112"/>
      <c r="N51" s="35"/>
    </row>
    <row r="52" spans="2:14" ht="12.75">
      <c r="B52" s="126" t="s">
        <v>1143</v>
      </c>
      <c r="E52" s="110" t="s">
        <v>1170</v>
      </c>
      <c r="F52" s="111" t="e">
        <f>'R-sch'!F246</f>
        <v>#REF!</v>
      </c>
      <c r="G52" s="112">
        <v>36731955.650000006</v>
      </c>
      <c r="I52" s="40" t="s">
        <v>1165</v>
      </c>
      <c r="L52" s="102" t="s">
        <v>1181</v>
      </c>
      <c r="M52" s="112"/>
      <c r="N52" s="35"/>
    </row>
    <row r="53" spans="6:14" ht="12.75">
      <c r="F53" s="31"/>
      <c r="G53" s="31"/>
      <c r="M53" s="112"/>
      <c r="N53" s="35"/>
    </row>
    <row r="54" spans="2:14" ht="12.75">
      <c r="B54" s="126" t="s">
        <v>1144</v>
      </c>
      <c r="E54" s="110" t="s">
        <v>1183</v>
      </c>
      <c r="F54" s="111" t="e">
        <f>'R-sch'!F267</f>
        <v>#REF!</v>
      </c>
      <c r="G54" s="112">
        <v>532966580.68999994</v>
      </c>
      <c r="I54" s="11" t="s">
        <v>1166</v>
      </c>
      <c r="L54" s="102" t="s">
        <v>1182</v>
      </c>
      <c r="M54" s="112"/>
      <c r="N54" s="35"/>
    </row>
    <row r="55" spans="6:14" ht="12.75">
      <c r="F55" s="112"/>
      <c r="G55" s="112"/>
      <c r="M55" s="112"/>
      <c r="N55" s="35"/>
    </row>
    <row r="56" spans="2:14" ht="12.75">
      <c r="B56" s="126" t="s">
        <v>1145</v>
      </c>
      <c r="E56" s="110" t="s">
        <v>1204</v>
      </c>
      <c r="F56" s="112"/>
      <c r="G56" s="112"/>
      <c r="I56" s="11" t="s">
        <v>595</v>
      </c>
      <c r="L56" s="102" t="s">
        <v>595</v>
      </c>
      <c r="M56" s="112"/>
      <c r="N56" s="35"/>
    </row>
    <row r="57" spans="3:14" ht="12.75">
      <c r="C57" s="126" t="s">
        <v>1065</v>
      </c>
      <c r="F57" s="111" t="e">
        <f>'R-sch'!F296</f>
        <v>#REF!</v>
      </c>
      <c r="G57" s="112">
        <v>339694768.9</v>
      </c>
      <c r="I57" s="11" t="s">
        <v>1167</v>
      </c>
      <c r="M57" s="112"/>
      <c r="N57" s="35"/>
    </row>
    <row r="58" spans="6:8" ht="12.75">
      <c r="F58" s="31"/>
      <c r="G58" s="31"/>
      <c r="H58" s="103" t="s">
        <v>595</v>
      </c>
    </row>
    <row r="59" spans="6:14" ht="12.75">
      <c r="F59" s="31"/>
      <c r="G59" s="31"/>
      <c r="H59" s="103"/>
      <c r="M59" s="112"/>
      <c r="N59" s="35"/>
    </row>
    <row r="60" spans="2:14" ht="12.75">
      <c r="B60" s="40" t="s">
        <v>1146</v>
      </c>
      <c r="E60" s="102" t="s">
        <v>1185</v>
      </c>
      <c r="F60" s="111" t="e">
        <f>'R-sch'!F312</f>
        <v>#REF!</v>
      </c>
      <c r="G60" s="112">
        <v>38547950</v>
      </c>
      <c r="I60" s="40" t="s">
        <v>1143</v>
      </c>
      <c r="L60" s="102" t="s">
        <v>1170</v>
      </c>
      <c r="M60" s="112">
        <v>48878020.230000004</v>
      </c>
      <c r="N60" s="35">
        <v>49162793.650000006</v>
      </c>
    </row>
    <row r="61" spans="6:14" ht="12.75">
      <c r="F61" s="112"/>
      <c r="G61" s="112"/>
      <c r="I61" s="33"/>
      <c r="M61" s="112"/>
      <c r="N61" s="35"/>
    </row>
    <row r="62" spans="6:14" ht="12.75">
      <c r="F62" s="112"/>
      <c r="G62" s="112"/>
      <c r="I62" s="40" t="s">
        <v>1144</v>
      </c>
      <c r="L62" s="102" t="s">
        <v>1183</v>
      </c>
      <c r="M62" s="112">
        <v>1277914726.13</v>
      </c>
      <c r="N62" s="35">
        <v>532966580.68999994</v>
      </c>
    </row>
    <row r="63" spans="2:14" ht="12.75">
      <c r="B63" s="3" t="s">
        <v>595</v>
      </c>
      <c r="E63" s="102" t="s">
        <v>595</v>
      </c>
      <c r="F63" s="112" t="s">
        <v>595</v>
      </c>
      <c r="G63" s="112" t="s">
        <v>595</v>
      </c>
      <c r="I63" s="104"/>
      <c r="M63" s="111"/>
      <c r="N63" s="117"/>
    </row>
    <row r="64" spans="6:14" ht="12.75">
      <c r="F64" s="112"/>
      <c r="G64" s="112"/>
      <c r="I64" s="40" t="s">
        <v>1145</v>
      </c>
      <c r="L64" s="102" t="s">
        <v>595</v>
      </c>
      <c r="M64" s="112"/>
      <c r="N64" s="35"/>
    </row>
    <row r="65" spans="6:14" ht="12.75">
      <c r="F65" s="112"/>
      <c r="G65" s="112"/>
      <c r="I65" s="126" t="s">
        <v>488</v>
      </c>
      <c r="L65" s="102" t="s">
        <v>1184</v>
      </c>
      <c r="M65" s="112">
        <v>314042609.5</v>
      </c>
      <c r="N65" s="117">
        <v>340943345.9</v>
      </c>
    </row>
    <row r="66" spans="6:14" ht="12.75">
      <c r="F66" s="112"/>
      <c r="G66" s="112"/>
      <c r="M66" s="112"/>
      <c r="N66" s="35"/>
    </row>
    <row r="67" spans="2:14" ht="12.75">
      <c r="B67" s="126" t="s">
        <v>1206</v>
      </c>
      <c r="E67" s="110" t="s">
        <v>1186</v>
      </c>
      <c r="F67" s="111" t="e">
        <f>'R-sch'!F333</f>
        <v>#REF!</v>
      </c>
      <c r="G67" s="112">
        <v>582429576.01</v>
      </c>
      <c r="I67" s="40" t="s">
        <v>1211</v>
      </c>
      <c r="J67" s="114"/>
      <c r="L67" s="102" t="s">
        <v>1185</v>
      </c>
      <c r="M67" s="112">
        <v>2649065</v>
      </c>
      <c r="N67" s="35">
        <v>0</v>
      </c>
    </row>
    <row r="68" spans="3:14" ht="12.75">
      <c r="C68" s="40" t="s">
        <v>110</v>
      </c>
      <c r="E68" s="40"/>
      <c r="F68" s="112"/>
      <c r="G68" s="112"/>
      <c r="I68" s="40" t="s">
        <v>1027</v>
      </c>
      <c r="J68" s="114"/>
      <c r="M68" s="112"/>
      <c r="N68" s="35"/>
    </row>
    <row r="69" spans="2:14" ht="12.75">
      <c r="B69" s="126"/>
      <c r="E69" s="40"/>
      <c r="F69" s="112"/>
      <c r="G69" s="112"/>
      <c r="I69" s="104"/>
      <c r="M69" s="111"/>
      <c r="N69" s="117"/>
    </row>
    <row r="70" spans="6:14" ht="12.75">
      <c r="F70" s="112"/>
      <c r="G70" s="112"/>
      <c r="I70" s="126" t="s">
        <v>1212</v>
      </c>
      <c r="L70" s="102" t="s">
        <v>1186</v>
      </c>
      <c r="M70" s="112">
        <v>32049677</v>
      </c>
      <c r="N70" s="117">
        <v>0</v>
      </c>
    </row>
    <row r="71" spans="2:14" ht="12.75">
      <c r="B71" s="40" t="s">
        <v>1207</v>
      </c>
      <c r="E71" s="102" t="s">
        <v>1187</v>
      </c>
      <c r="F71" s="111" t="e">
        <f>#REF!</f>
        <v>#REF!</v>
      </c>
      <c r="G71" s="112">
        <v>33933200</v>
      </c>
      <c r="I71" s="199"/>
      <c r="M71" s="111"/>
      <c r="N71" s="117"/>
    </row>
    <row r="72" spans="2:14" ht="12.75">
      <c r="B72" s="40" t="s">
        <v>492</v>
      </c>
      <c r="F72" s="112"/>
      <c r="G72" s="112"/>
      <c r="I72" s="126" t="s">
        <v>1213</v>
      </c>
      <c r="L72" s="102" t="s">
        <v>1187</v>
      </c>
      <c r="M72" s="111">
        <v>0</v>
      </c>
      <c r="N72" s="117">
        <v>4442962.82</v>
      </c>
    </row>
    <row r="73" spans="9:14" ht="12.75">
      <c r="I73" s="199" t="s">
        <v>595</v>
      </c>
      <c r="M73" s="111"/>
      <c r="N73" s="117"/>
    </row>
    <row r="74" spans="2:14" ht="12.75">
      <c r="B74" s="40" t="s">
        <v>1168</v>
      </c>
      <c r="E74" s="102" t="s">
        <v>1205</v>
      </c>
      <c r="F74" s="111" t="e">
        <f>'R-sch'!F395</f>
        <v>#REF!</v>
      </c>
      <c r="G74" s="112">
        <v>138533609</v>
      </c>
      <c r="I74" s="40" t="s">
        <v>1214</v>
      </c>
      <c r="L74" s="102" t="s">
        <v>1205</v>
      </c>
      <c r="M74" s="112">
        <v>169435417</v>
      </c>
      <c r="N74" s="35">
        <v>155821498.47</v>
      </c>
    </row>
    <row r="75" spans="6:14" ht="12.75">
      <c r="F75" s="112"/>
      <c r="G75" s="112"/>
      <c r="M75" s="112"/>
      <c r="N75" s="35"/>
    </row>
    <row r="76" spans="2:12" ht="12.75">
      <c r="B76" s="3" t="s">
        <v>1208</v>
      </c>
      <c r="E76" s="102" t="s">
        <v>1188</v>
      </c>
      <c r="F76" s="36">
        <v>0</v>
      </c>
      <c r="G76" s="35">
        <v>4442962.82</v>
      </c>
      <c r="I76" s="11" t="s">
        <v>1169</v>
      </c>
      <c r="L76" s="40"/>
    </row>
    <row r="77" ht="12.75">
      <c r="L77" s="40"/>
    </row>
    <row r="78" spans="9:14" ht="12.75">
      <c r="I78" s="40" t="s">
        <v>1128</v>
      </c>
      <c r="L78" s="102" t="s">
        <v>1190</v>
      </c>
      <c r="M78" s="35">
        <v>2841279416.99</v>
      </c>
      <c r="N78" s="35">
        <v>1999248433.96</v>
      </c>
    </row>
    <row r="79" ht="12.75">
      <c r="L79" s="40"/>
    </row>
    <row r="80" spans="9:13" ht="12.75">
      <c r="I80" s="40" t="s">
        <v>757</v>
      </c>
      <c r="L80" s="102" t="s">
        <v>1189</v>
      </c>
      <c r="M80" s="122">
        <v>11371</v>
      </c>
    </row>
    <row r="84" ht="12.75">
      <c r="L84" s="40"/>
    </row>
    <row r="85" ht="12.75">
      <c r="L85" s="40"/>
    </row>
    <row r="86" ht="12.75" hidden="1">
      <c r="L86" s="40"/>
    </row>
    <row r="87" spans="13:14" ht="12.75">
      <c r="M87" s="31"/>
      <c r="N87" s="35"/>
    </row>
    <row r="88" spans="1:14" ht="16.5" thickBot="1">
      <c r="A88" s="33" t="s">
        <v>850</v>
      </c>
      <c r="F88" s="38" t="e">
        <f>SUM(F11:F86)</f>
        <v>#REF!</v>
      </c>
      <c r="G88" s="38">
        <f>SUM(G11:G86)</f>
        <v>23068653280.670002</v>
      </c>
      <c r="I88" s="33" t="s">
        <v>850</v>
      </c>
      <c r="M88" s="38" t="e">
        <f>SUM(M11:M87)</f>
        <v>#REF!</v>
      </c>
      <c r="N88" s="38">
        <f>SUM(N11:N87)</f>
        <v>23068653280.670002</v>
      </c>
    </row>
    <row r="89" spans="6:14" ht="16.5" thickTop="1">
      <c r="F89" s="120"/>
      <c r="G89" s="120"/>
      <c r="M89" s="121"/>
      <c r="N89" s="121"/>
    </row>
    <row r="90" spans="6:14" ht="12.75">
      <c r="F90" s="122">
        <v>0</v>
      </c>
      <c r="M90" s="122" t="e">
        <f>F88-M88</f>
        <v>#REF!</v>
      </c>
      <c r="N90" s="122">
        <f>+N88-G88</f>
        <v>0</v>
      </c>
    </row>
    <row r="91" ht="12.75">
      <c r="D91" s="122" t="s">
        <v>595</v>
      </c>
    </row>
    <row r="93" spans="9:14" ht="12.75">
      <c r="I93" s="33" t="s">
        <v>595</v>
      </c>
      <c r="M93" s="35"/>
      <c r="N93" s="35"/>
    </row>
    <row r="95" spans="1:13" ht="12.75">
      <c r="A95" s="33" t="s">
        <v>786</v>
      </c>
      <c r="G95" s="33"/>
      <c r="H95" s="109" t="s">
        <v>544</v>
      </c>
      <c r="L95" s="40"/>
      <c r="M95" s="109" t="s">
        <v>1108</v>
      </c>
    </row>
    <row r="96" spans="1:13" ht="12.75">
      <c r="A96" s="40" t="s">
        <v>398</v>
      </c>
      <c r="H96" s="102" t="s">
        <v>50</v>
      </c>
      <c r="L96" s="40"/>
      <c r="M96" s="102" t="s">
        <v>327</v>
      </c>
    </row>
    <row r="97" spans="1:13" ht="12.75">
      <c r="A97" s="40" t="s">
        <v>595</v>
      </c>
      <c r="H97" s="102" t="s">
        <v>744</v>
      </c>
      <c r="L97" s="40"/>
      <c r="M97" s="102" t="s">
        <v>744</v>
      </c>
    </row>
    <row r="98" spans="3:13" ht="12.75">
      <c r="C98" s="40" t="s">
        <v>595</v>
      </c>
      <c r="G98" s="40" t="s">
        <v>989</v>
      </c>
      <c r="H98" s="102"/>
      <c r="K98" s="40" t="s">
        <v>989</v>
      </c>
      <c r="L98" s="40" t="s">
        <v>989</v>
      </c>
      <c r="M98" s="102"/>
    </row>
    <row r="99" spans="3:13" ht="12.75">
      <c r="C99" s="40" t="s">
        <v>595</v>
      </c>
      <c r="H99" s="102" t="s">
        <v>785</v>
      </c>
      <c r="L99" s="40"/>
      <c r="M99" s="102" t="s">
        <v>785</v>
      </c>
    </row>
  </sheetData>
  <printOptions/>
  <pageMargins left="0.77" right="0.52" top="0.75" bottom="0.75" header="0.3" footer="0.3"/>
  <pageSetup horizontalDpi="600" verticalDpi="600" orientation="landscape" paperSize="5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5"/>
  <sheetViews>
    <sheetView tabSelected="1" workbookViewId="0" topLeftCell="A40">
      <selection activeCell="F56" sqref="F56"/>
    </sheetView>
  </sheetViews>
  <sheetFormatPr defaultColWidth="11.421875" defaultRowHeight="12.75"/>
  <cols>
    <col min="1" max="2" width="11.421875" style="7" customWidth="1"/>
    <col min="3" max="3" width="26.421875" style="7" customWidth="1"/>
    <col min="4" max="4" width="22.140625" style="7" customWidth="1"/>
    <col min="5" max="5" width="14.8515625" style="8" customWidth="1"/>
    <col min="6" max="6" width="23.00390625" style="7" customWidth="1"/>
    <col min="7" max="7" width="23.140625" style="7" customWidth="1"/>
    <col min="8" max="8" width="6.7109375" style="7" customWidth="1"/>
    <col min="9" max="9" width="14.28125" style="7" customWidth="1"/>
    <col min="10" max="10" width="11.421875" style="7" customWidth="1"/>
    <col min="11" max="11" width="14.140625" style="7" customWidth="1"/>
    <col min="12" max="16384" width="11.421875" style="7" customWidth="1"/>
  </cols>
  <sheetData>
    <row r="1" ht="19.5">
      <c r="G1" s="204" t="s">
        <v>1233</v>
      </c>
    </row>
    <row r="3" spans="1:8" ht="15.75">
      <c r="A3" s="40"/>
      <c r="B3" s="40"/>
      <c r="C3" s="102"/>
      <c r="D3" s="190" t="s">
        <v>744</v>
      </c>
      <c r="E3" s="40"/>
      <c r="F3" s="40"/>
      <c r="G3" s="40"/>
      <c r="H3" s="40"/>
    </row>
    <row r="4" spans="1:8" ht="15.75">
      <c r="A4" s="40"/>
      <c r="B4" s="40"/>
      <c r="C4" s="102"/>
      <c r="D4" s="205" t="s">
        <v>43</v>
      </c>
      <c r="E4" s="40"/>
      <c r="F4" s="40"/>
      <c r="G4" s="109" t="s">
        <v>491</v>
      </c>
      <c r="H4" s="40"/>
    </row>
    <row r="5" spans="1:8" ht="15.75">
      <c r="A5" s="40"/>
      <c r="B5" s="40"/>
      <c r="C5" s="40"/>
      <c r="D5" s="40"/>
      <c r="E5" s="102"/>
      <c r="F5" s="40"/>
      <c r="G5" s="40"/>
      <c r="H5" s="40"/>
    </row>
    <row r="6" spans="1:8" ht="15.75">
      <c r="A6" s="40"/>
      <c r="B6" s="40"/>
      <c r="C6" s="113"/>
      <c r="D6" s="113"/>
      <c r="E6" s="113"/>
      <c r="F6" s="192" t="s">
        <v>70</v>
      </c>
      <c r="G6" s="40"/>
      <c r="H6" s="40"/>
    </row>
    <row r="7" spans="1:8" ht="15.75">
      <c r="A7" s="40"/>
      <c r="B7" s="40"/>
      <c r="C7" s="40"/>
      <c r="D7" s="40"/>
      <c r="E7" s="102"/>
      <c r="F7" s="40"/>
      <c r="G7" s="40"/>
      <c r="H7" s="40"/>
    </row>
    <row r="8" spans="1:15" ht="15.75">
      <c r="A8" s="9" t="s">
        <v>1215</v>
      </c>
      <c r="B8" s="40"/>
      <c r="C8" s="40"/>
      <c r="D8" s="40"/>
      <c r="E8" s="106" t="s">
        <v>869</v>
      </c>
      <c r="F8" s="106" t="s">
        <v>707</v>
      </c>
      <c r="G8" s="106" t="s">
        <v>708</v>
      </c>
      <c r="H8" s="40" t="s">
        <v>595</v>
      </c>
      <c r="I8" s="5" t="s">
        <v>595</v>
      </c>
      <c r="L8" s="10" t="s">
        <v>595</v>
      </c>
      <c r="M8" s="2" t="s">
        <v>595</v>
      </c>
      <c r="N8" s="2" t="s">
        <v>595</v>
      </c>
      <c r="O8" s="2" t="s">
        <v>595</v>
      </c>
    </row>
    <row r="9" spans="1:14" ht="15.75">
      <c r="A9" s="193" t="s">
        <v>595</v>
      </c>
      <c r="B9" s="40"/>
      <c r="C9" s="40"/>
      <c r="D9" s="40"/>
      <c r="E9" s="102" t="s">
        <v>595</v>
      </c>
      <c r="F9" s="106" t="s">
        <v>65</v>
      </c>
      <c r="G9" s="106" t="s">
        <v>691</v>
      </c>
      <c r="H9" s="40"/>
      <c r="I9" s="5" t="s">
        <v>595</v>
      </c>
      <c r="L9" s="8" t="s">
        <v>595</v>
      </c>
      <c r="M9" s="7" t="s">
        <v>595</v>
      </c>
      <c r="N9" s="7" t="s">
        <v>595</v>
      </c>
    </row>
    <row r="10" spans="1:12" ht="15.75">
      <c r="A10" s="193"/>
      <c r="B10" s="40"/>
      <c r="C10" s="40"/>
      <c r="D10" s="40"/>
      <c r="E10" s="102"/>
      <c r="F10" s="109"/>
      <c r="G10" s="109"/>
      <c r="H10" s="40"/>
      <c r="I10" s="5"/>
      <c r="L10" s="8"/>
    </row>
    <row r="11" spans="1:12" ht="15.75">
      <c r="A11" s="118" t="s">
        <v>1216</v>
      </c>
      <c r="B11" s="40"/>
      <c r="C11" s="40"/>
      <c r="D11" s="40"/>
      <c r="E11" s="102">
        <v>13</v>
      </c>
      <c r="F11" s="134" t="e">
        <f>'I-SCH FINAL'!G12</f>
        <v>#REF!</v>
      </c>
      <c r="G11" s="35">
        <v>484460217</v>
      </c>
      <c r="H11" s="40"/>
      <c r="I11" s="5"/>
      <c r="L11" s="8"/>
    </row>
    <row r="12" spans="1:12" ht="15.75">
      <c r="A12" s="193"/>
      <c r="B12" s="40"/>
      <c r="C12" s="40"/>
      <c r="D12" s="40"/>
      <c r="E12" s="102"/>
      <c r="F12" s="109"/>
      <c r="G12" s="109"/>
      <c r="H12" s="40"/>
      <c r="I12" s="5"/>
      <c r="L12" s="8"/>
    </row>
    <row r="13" spans="1:12" ht="15.75">
      <c r="A13" s="118" t="s">
        <v>1217</v>
      </c>
      <c r="B13" s="40"/>
      <c r="C13" s="40"/>
      <c r="D13" s="40"/>
      <c r="E13" s="102">
        <v>15</v>
      </c>
      <c r="F13" s="195" t="e">
        <f>'I-SCH FINAL'!G26</f>
        <v>#REF!</v>
      </c>
      <c r="G13" s="194">
        <v>64421004.04000001</v>
      </c>
      <c r="H13" s="40"/>
      <c r="I13" s="5"/>
      <c r="L13" s="8"/>
    </row>
    <row r="14" spans="1:12" ht="15.75">
      <c r="A14" s="193"/>
      <c r="B14" s="40"/>
      <c r="C14" s="40"/>
      <c r="D14" s="40"/>
      <c r="E14" s="102"/>
      <c r="F14" s="109"/>
      <c r="G14" s="109"/>
      <c r="H14" s="40"/>
      <c r="I14" s="5"/>
      <c r="L14" s="8"/>
    </row>
    <row r="15" spans="1:12" ht="15.75">
      <c r="A15" s="118" t="s">
        <v>1218</v>
      </c>
      <c r="B15" s="40"/>
      <c r="C15" s="40"/>
      <c r="D15" s="40"/>
      <c r="E15" s="102">
        <v>16</v>
      </c>
      <c r="F15" s="134" t="e">
        <f>'I-SCH FINAL'!G35</f>
        <v>#REF!</v>
      </c>
      <c r="G15" s="194">
        <v>798948</v>
      </c>
      <c r="H15" s="40"/>
      <c r="I15" s="5"/>
      <c r="L15" s="8"/>
    </row>
    <row r="16" spans="1:12" ht="15.75">
      <c r="A16" s="193"/>
      <c r="B16" s="40"/>
      <c r="C16" s="40"/>
      <c r="D16" s="40"/>
      <c r="E16" s="102"/>
      <c r="F16" s="109"/>
      <c r="G16" s="109"/>
      <c r="H16" s="40"/>
      <c r="I16" s="5"/>
      <c r="L16" s="8"/>
    </row>
    <row r="17" spans="1:12" ht="15.75">
      <c r="A17" s="118" t="s">
        <v>1219</v>
      </c>
      <c r="B17" s="40"/>
      <c r="C17" s="40"/>
      <c r="D17" s="40"/>
      <c r="E17" s="102">
        <v>18</v>
      </c>
      <c r="F17" s="109"/>
      <c r="G17" s="109"/>
      <c r="H17" s="40"/>
      <c r="I17" s="5"/>
      <c r="L17" s="8"/>
    </row>
    <row r="18" spans="1:12" ht="15.75">
      <c r="A18" s="193"/>
      <c r="B18" s="40"/>
      <c r="C18" s="40"/>
      <c r="D18" s="40"/>
      <c r="E18" s="102"/>
      <c r="F18" s="109"/>
      <c r="G18" s="109"/>
      <c r="H18" s="40"/>
      <c r="I18" s="5"/>
      <c r="L18" s="8"/>
    </row>
    <row r="19" spans="1:12" ht="15.75">
      <c r="A19" s="202" t="s">
        <v>1135</v>
      </c>
      <c r="B19" s="40"/>
      <c r="C19" s="40"/>
      <c r="D19" s="40"/>
      <c r="E19" s="102" t="s">
        <v>1248</v>
      </c>
      <c r="F19" s="134" t="e">
        <f>'I-SCH FINAL'!G56</f>
        <v>#REF!</v>
      </c>
      <c r="G19" s="194">
        <v>23739482</v>
      </c>
      <c r="H19" s="40"/>
      <c r="I19" s="5"/>
      <c r="L19" s="8"/>
    </row>
    <row r="20" spans="1:12" ht="15.75">
      <c r="A20" s="202" t="s">
        <v>1220</v>
      </c>
      <c r="B20" s="40"/>
      <c r="C20" s="40"/>
      <c r="D20" s="41"/>
      <c r="E20" s="102" t="s">
        <v>1249</v>
      </c>
      <c r="F20" s="134" t="e">
        <f>'I-SCH FINAL'!G81</f>
        <v>#REF!</v>
      </c>
      <c r="G20" s="194">
        <v>53103792.75</v>
      </c>
      <c r="H20" s="40"/>
      <c r="I20" s="5"/>
      <c r="L20" s="8"/>
    </row>
    <row r="21" spans="1:12" ht="15.75">
      <c r="A21" s="202" t="s">
        <v>1221</v>
      </c>
      <c r="B21" s="40"/>
      <c r="C21" s="40"/>
      <c r="D21" s="41"/>
      <c r="E21" s="102" t="s">
        <v>1250</v>
      </c>
      <c r="F21" s="134" t="e">
        <f>'I-SCH FINAL'!G100</f>
        <v>#REF!</v>
      </c>
      <c r="G21" s="194">
        <v>11045594.45</v>
      </c>
      <c r="H21" s="40"/>
      <c r="I21" s="5"/>
      <c r="L21" s="8"/>
    </row>
    <row r="22" spans="1:12" ht="15.75">
      <c r="A22" s="202" t="s">
        <v>1222</v>
      </c>
      <c r="B22" s="40"/>
      <c r="C22" s="40"/>
      <c r="D22" s="41"/>
      <c r="E22" s="102" t="s">
        <v>1251</v>
      </c>
      <c r="F22" s="134" t="e">
        <f>#REF!</f>
        <v>#REF!</v>
      </c>
      <c r="G22" s="194">
        <v>0</v>
      </c>
      <c r="H22" s="40"/>
      <c r="I22" s="5"/>
      <c r="L22" s="8"/>
    </row>
    <row r="23" spans="1:12" ht="15.75">
      <c r="A23" s="193"/>
      <c r="B23" s="40"/>
      <c r="C23" s="40"/>
      <c r="D23" s="40"/>
      <c r="E23" s="102"/>
      <c r="F23" s="109"/>
      <c r="G23" s="102"/>
      <c r="H23" s="40"/>
      <c r="I23" s="5"/>
      <c r="L23" s="8"/>
    </row>
    <row r="24" spans="1:8" ht="15.75">
      <c r="A24" s="33" t="s">
        <v>884</v>
      </c>
      <c r="B24" s="40"/>
      <c r="C24" s="40"/>
      <c r="D24" s="40"/>
      <c r="E24" s="102"/>
      <c r="F24" s="36" t="e">
        <f>SUM(F3:F23)</f>
        <v>#REF!</v>
      </c>
      <c r="G24" s="36">
        <f>SUM(G3:G23)</f>
        <v>637569038.24</v>
      </c>
      <c r="H24" s="40"/>
    </row>
    <row r="25" spans="1:8" ht="15.75">
      <c r="A25" s="40"/>
      <c r="B25" s="40"/>
      <c r="C25" s="40"/>
      <c r="D25" s="40"/>
      <c r="E25" s="102"/>
      <c r="F25" s="120"/>
      <c r="G25" s="120"/>
      <c r="H25" s="40"/>
    </row>
    <row r="26" spans="1:8" ht="15.75">
      <c r="A26" s="40"/>
      <c r="B26" s="40"/>
      <c r="C26" s="40"/>
      <c r="D26" s="40"/>
      <c r="E26" s="102"/>
      <c r="F26" s="35"/>
      <c r="G26" s="35"/>
      <c r="H26" s="40"/>
    </row>
    <row r="27" spans="1:8" ht="15.75">
      <c r="A27" s="11" t="s">
        <v>1223</v>
      </c>
      <c r="B27" s="40"/>
      <c r="C27" s="40"/>
      <c r="D27" s="40"/>
      <c r="E27" s="102"/>
      <c r="F27" s="35"/>
      <c r="G27" s="35"/>
      <c r="H27" s="40"/>
    </row>
    <row r="28" spans="1:8" ht="15.75">
      <c r="A28" s="40"/>
      <c r="B28" s="40"/>
      <c r="C28" s="40"/>
      <c r="D28" s="40"/>
      <c r="E28" s="102"/>
      <c r="F28" s="134"/>
      <c r="G28" s="35"/>
      <c r="H28" s="40"/>
    </row>
    <row r="29" spans="1:8" ht="15.75">
      <c r="A29" s="11" t="s">
        <v>1224</v>
      </c>
      <c r="B29" s="40"/>
      <c r="C29" s="40"/>
      <c r="D29" s="40"/>
      <c r="E29" s="102">
        <v>20</v>
      </c>
      <c r="F29" s="134"/>
      <c r="G29" s="35"/>
      <c r="H29" s="40"/>
    </row>
    <row r="30" spans="1:8" ht="15.75">
      <c r="A30" s="40"/>
      <c r="B30" s="40"/>
      <c r="C30" s="40"/>
      <c r="D30" s="40"/>
      <c r="E30" s="102"/>
      <c r="F30" s="134"/>
      <c r="G30" s="35"/>
      <c r="H30" s="40"/>
    </row>
    <row r="31" spans="1:8" ht="15.75">
      <c r="A31" s="202" t="s">
        <v>1232</v>
      </c>
      <c r="B31" s="40"/>
      <c r="C31" s="40"/>
      <c r="D31" s="40"/>
      <c r="E31" s="102" t="s">
        <v>1252</v>
      </c>
      <c r="F31" s="134" t="e">
        <f>'I-SCH FINAL'!G268</f>
        <v>#REF!</v>
      </c>
      <c r="G31" s="35">
        <v>758244680</v>
      </c>
      <c r="H31" s="40"/>
    </row>
    <row r="32" spans="1:8" ht="15.75">
      <c r="A32" s="11"/>
      <c r="B32" s="40"/>
      <c r="C32" s="40"/>
      <c r="D32" s="40"/>
      <c r="E32" s="102"/>
      <c r="F32" s="134"/>
      <c r="G32" s="35"/>
      <c r="H32" s="40"/>
    </row>
    <row r="33" spans="1:8" ht="15.75">
      <c r="A33" s="40" t="s">
        <v>1225</v>
      </c>
      <c r="B33" s="40"/>
      <c r="C33" s="40"/>
      <c r="D33" s="40"/>
      <c r="E33" s="102" t="s">
        <v>1253</v>
      </c>
      <c r="F33" s="134" t="e">
        <f>'PLAN I&amp;e FINAL'!D223</f>
        <v>#REF!</v>
      </c>
      <c r="G33" s="35"/>
      <c r="H33" s="40"/>
    </row>
    <row r="34" spans="1:8" ht="15.75">
      <c r="A34" s="11"/>
      <c r="B34" s="40"/>
      <c r="C34" s="40"/>
      <c r="D34" s="40"/>
      <c r="E34" s="102"/>
      <c r="F34" s="134"/>
      <c r="G34" s="35"/>
      <c r="H34" s="40"/>
    </row>
    <row r="35" spans="1:8" ht="15.75">
      <c r="A35" s="40" t="s">
        <v>1226</v>
      </c>
      <c r="B35" s="40"/>
      <c r="C35" s="40"/>
      <c r="D35" s="40"/>
      <c r="E35" s="102" t="s">
        <v>1254</v>
      </c>
      <c r="F35" s="134" t="e">
        <f>'PLAN I&amp;e FINAL'!E223</f>
        <v>#REF!</v>
      </c>
      <c r="G35" s="35"/>
      <c r="H35" s="40"/>
    </row>
    <row r="36" spans="1:8" ht="15.75">
      <c r="A36" s="11"/>
      <c r="B36" s="40"/>
      <c r="C36" s="40"/>
      <c r="D36" s="40"/>
      <c r="E36" s="102"/>
      <c r="F36" s="134"/>
      <c r="G36" s="35"/>
      <c r="H36" s="40"/>
    </row>
    <row r="37" spans="1:8" ht="15.75">
      <c r="A37" s="202" t="s">
        <v>1227</v>
      </c>
      <c r="B37" s="40"/>
      <c r="C37" s="40"/>
      <c r="D37" s="40"/>
      <c r="E37" s="102" t="s">
        <v>1255</v>
      </c>
      <c r="F37" s="134" t="e">
        <f>'I-SCH FINAL'!G284</f>
        <v>#REF!</v>
      </c>
      <c r="G37" s="194">
        <v>49462698</v>
      </c>
      <c r="H37" s="40"/>
    </row>
    <row r="38" spans="1:8" ht="15.75">
      <c r="A38" s="11"/>
      <c r="B38" s="40"/>
      <c r="C38" s="40"/>
      <c r="D38" s="40"/>
      <c r="E38" s="102"/>
      <c r="F38" s="134"/>
      <c r="G38" s="35"/>
      <c r="H38" s="40"/>
    </row>
    <row r="39" spans="1:8" ht="15.75">
      <c r="A39" s="203" t="s">
        <v>1228</v>
      </c>
      <c r="B39" s="40"/>
      <c r="C39" s="40"/>
      <c r="D39" s="40"/>
      <c r="E39" s="102" t="s">
        <v>1256</v>
      </c>
      <c r="F39" s="35" t="e">
        <f>'I-SCH FINAL'!G298</f>
        <v>#REF!</v>
      </c>
      <c r="G39" s="35">
        <v>1800000</v>
      </c>
      <c r="H39" s="40"/>
    </row>
    <row r="40" spans="1:8" ht="15.75">
      <c r="A40" s="11"/>
      <c r="B40" s="40"/>
      <c r="C40" s="40"/>
      <c r="D40" s="40"/>
      <c r="E40" s="102"/>
      <c r="F40" s="35"/>
      <c r="G40" s="35"/>
      <c r="H40" s="40"/>
    </row>
    <row r="41" spans="1:8" ht="15.75">
      <c r="A41" s="11" t="s">
        <v>1229</v>
      </c>
      <c r="B41" s="33"/>
      <c r="C41" s="40"/>
      <c r="D41" s="128"/>
      <c r="E41" s="102">
        <v>24</v>
      </c>
      <c r="F41" s="35">
        <v>212541298</v>
      </c>
      <c r="G41" s="35">
        <v>0</v>
      </c>
      <c r="H41" s="40"/>
    </row>
    <row r="42" spans="1:8" ht="15.75">
      <c r="A42" s="40"/>
      <c r="B42" s="40"/>
      <c r="C42" s="40"/>
      <c r="D42" s="102"/>
      <c r="E42" s="40"/>
      <c r="F42" s="35"/>
      <c r="G42" s="35"/>
      <c r="H42" s="40"/>
    </row>
    <row r="43" spans="1:8" ht="15.75">
      <c r="A43" s="33" t="s">
        <v>658</v>
      </c>
      <c r="B43" s="40"/>
      <c r="C43" s="40"/>
      <c r="D43" s="40"/>
      <c r="E43" s="102"/>
      <c r="F43" s="36" t="e">
        <f>SUM(F31:F41)</f>
        <v>#REF!</v>
      </c>
      <c r="G43" s="36">
        <f>SUM(G31:G41)</f>
        <v>809507378</v>
      </c>
      <c r="H43" s="40"/>
    </row>
    <row r="44" spans="1:8" ht="15.75">
      <c r="A44" s="40"/>
      <c r="B44" s="40"/>
      <c r="C44" s="40"/>
      <c r="D44" s="40"/>
      <c r="E44" s="102"/>
      <c r="F44" s="35"/>
      <c r="G44" s="35"/>
      <c r="H44" s="40"/>
    </row>
    <row r="45" spans="1:8" ht="15.75">
      <c r="A45" s="11" t="s">
        <v>1257</v>
      </c>
      <c r="B45" s="40"/>
      <c r="C45" s="40"/>
      <c r="D45" s="40"/>
      <c r="E45" s="102"/>
      <c r="F45" s="35"/>
      <c r="G45" s="35"/>
      <c r="H45" s="40"/>
    </row>
    <row r="46" spans="1:8" ht="15.75">
      <c r="A46" s="11" t="s">
        <v>350</v>
      </c>
      <c r="B46" s="40"/>
      <c r="C46" s="40"/>
      <c r="D46" s="40"/>
      <c r="E46" s="102"/>
      <c r="H46" s="40"/>
    </row>
    <row r="47" spans="1:8" ht="15.75">
      <c r="A47" s="11" t="s">
        <v>1126</v>
      </c>
      <c r="B47" s="40"/>
      <c r="C47" s="40"/>
      <c r="D47" s="40"/>
      <c r="E47" s="102"/>
      <c r="F47" s="36" t="e">
        <f>F24-F43</f>
        <v>#REF!</v>
      </c>
      <c r="G47" s="36">
        <f>G24-G43</f>
        <v>-171938339.76</v>
      </c>
      <c r="H47" s="40"/>
    </row>
    <row r="48" spans="1:8" ht="15.75">
      <c r="A48" s="11" t="s">
        <v>1258</v>
      </c>
      <c r="B48" s="40"/>
      <c r="C48" s="40"/>
      <c r="D48" s="40"/>
      <c r="E48" s="102"/>
      <c r="F48" s="36"/>
      <c r="G48" s="36"/>
      <c r="H48" s="40"/>
    </row>
    <row r="49" spans="1:8" ht="15.75">
      <c r="A49" s="11" t="s">
        <v>1259</v>
      </c>
      <c r="B49" s="40"/>
      <c r="C49" s="40"/>
      <c r="D49" s="40"/>
      <c r="E49" s="102"/>
      <c r="F49" s="35"/>
      <c r="G49" s="35"/>
      <c r="H49" s="40"/>
    </row>
    <row r="50" spans="1:8" ht="15.75">
      <c r="A50" s="11" t="s">
        <v>930</v>
      </c>
      <c r="B50" s="40"/>
      <c r="C50" s="40"/>
      <c r="D50" s="40"/>
      <c r="E50" s="102"/>
      <c r="F50" s="206"/>
      <c r="G50" s="206"/>
      <c r="H50" s="40"/>
    </row>
    <row r="51" spans="1:8" ht="15.75">
      <c r="A51" s="33"/>
      <c r="B51" s="40"/>
      <c r="C51" s="40"/>
      <c r="D51" s="40"/>
      <c r="E51" s="102"/>
      <c r="F51" s="206"/>
      <c r="G51" s="206"/>
      <c r="H51" s="40"/>
    </row>
    <row r="52" spans="1:8" ht="16.5" thickBot="1">
      <c r="A52" s="33" t="s">
        <v>850</v>
      </c>
      <c r="B52" s="40"/>
      <c r="C52" s="40"/>
      <c r="D52" s="40"/>
      <c r="E52" s="102"/>
      <c r="F52" s="38" t="e">
        <f>SUM(F43:F47)</f>
        <v>#REF!</v>
      </c>
      <c r="G52" s="38">
        <f>SUM(G43:G47)</f>
        <v>637569038.24</v>
      </c>
      <c r="H52" s="40"/>
    </row>
    <row r="53" spans="1:8" ht="16.5" thickTop="1">
      <c r="A53" s="40"/>
      <c r="B53" s="40"/>
      <c r="C53" s="40"/>
      <c r="D53" s="40"/>
      <c r="E53" s="102"/>
      <c r="F53" s="120"/>
      <c r="G53" s="120"/>
      <c r="H53" s="40"/>
    </row>
    <row r="54" spans="1:8" ht="15.75">
      <c r="A54" s="33" t="s">
        <v>1230</v>
      </c>
      <c r="B54" s="40"/>
      <c r="C54" s="40"/>
      <c r="D54" s="40"/>
      <c r="E54" s="102" t="s">
        <v>595</v>
      </c>
      <c r="F54" s="122" t="s">
        <v>595</v>
      </c>
      <c r="G54" s="40"/>
      <c r="H54" s="40"/>
    </row>
    <row r="55" spans="1:8" ht="15.75">
      <c r="A55" s="33"/>
      <c r="B55" s="40"/>
      <c r="C55" s="40"/>
      <c r="D55" s="40"/>
      <c r="E55" s="102"/>
      <c r="F55" s="40"/>
      <c r="G55" s="40"/>
      <c r="H55" s="40"/>
    </row>
    <row r="56" spans="1:11" ht="15.75">
      <c r="A56" s="33" t="s">
        <v>1231</v>
      </c>
      <c r="B56" s="40"/>
      <c r="C56" s="40"/>
      <c r="D56" s="40"/>
      <c r="E56" s="102" t="s">
        <v>595</v>
      </c>
      <c r="F56" s="128" t="s">
        <v>595</v>
      </c>
      <c r="G56" s="40"/>
      <c r="H56" s="40"/>
      <c r="I56" s="6"/>
      <c r="J56" s="6"/>
      <c r="K56" s="6"/>
    </row>
    <row r="57" spans="1:11" ht="15.75">
      <c r="A57" s="40"/>
      <c r="B57" s="40"/>
      <c r="C57" s="40"/>
      <c r="D57" s="40"/>
      <c r="E57" s="102"/>
      <c r="F57" s="128"/>
      <c r="G57" s="40"/>
      <c r="H57" s="40"/>
      <c r="I57" s="6"/>
      <c r="J57" s="6"/>
      <c r="K57" s="6"/>
    </row>
    <row r="58" spans="1:11" ht="15.75">
      <c r="A58" s="40"/>
      <c r="B58" s="40"/>
      <c r="C58" s="40"/>
      <c r="D58" s="40"/>
      <c r="E58" s="102"/>
      <c r="F58" s="128"/>
      <c r="G58" s="40"/>
      <c r="H58" s="40"/>
      <c r="I58" s="6"/>
      <c r="J58" s="6"/>
      <c r="K58" s="6"/>
    </row>
    <row r="59" spans="1:11" ht="15.75">
      <c r="A59" s="40"/>
      <c r="B59" s="40"/>
      <c r="C59" s="40"/>
      <c r="D59" s="40"/>
      <c r="E59" s="102"/>
      <c r="F59" s="128"/>
      <c r="G59" s="40"/>
      <c r="H59" s="40"/>
      <c r="I59" s="6"/>
      <c r="J59" s="6"/>
      <c r="K59" s="6"/>
    </row>
    <row r="60" spans="1:9" ht="12.75">
      <c r="A60" s="2" t="s">
        <v>786</v>
      </c>
      <c r="B60" s="2"/>
      <c r="C60" s="2" t="s">
        <v>595</v>
      </c>
      <c r="D60" s="10" t="s">
        <v>544</v>
      </c>
      <c r="E60" s="2"/>
      <c r="F60" s="2"/>
      <c r="G60" s="10" t="s">
        <v>1108</v>
      </c>
      <c r="H60" s="3"/>
      <c r="I60" s="3"/>
    </row>
    <row r="61" spans="1:9" ht="12.75">
      <c r="A61" s="3" t="s">
        <v>399</v>
      </c>
      <c r="B61" s="3"/>
      <c r="C61" s="3"/>
      <c r="D61" s="86" t="s">
        <v>50</v>
      </c>
      <c r="E61" s="3"/>
      <c r="F61" s="3"/>
      <c r="G61" s="86" t="s">
        <v>327</v>
      </c>
      <c r="H61" s="3"/>
      <c r="I61" s="3"/>
    </row>
    <row r="62" spans="1:9" ht="12.75">
      <c r="A62" s="3" t="s">
        <v>595</v>
      </c>
      <c r="B62" s="3"/>
      <c r="C62" s="3"/>
      <c r="D62" s="86" t="s">
        <v>744</v>
      </c>
      <c r="E62" s="3"/>
      <c r="F62" s="3"/>
      <c r="G62" s="86" t="s">
        <v>744</v>
      </c>
      <c r="H62" s="3"/>
      <c r="I62" s="3"/>
    </row>
    <row r="63" spans="1:9" ht="12.75">
      <c r="A63" s="3"/>
      <c r="B63" s="3"/>
      <c r="C63" s="3" t="s">
        <v>595</v>
      </c>
      <c r="D63" s="3" t="s">
        <v>107</v>
      </c>
      <c r="E63" s="3"/>
      <c r="F63" s="86" t="s">
        <v>595</v>
      </c>
      <c r="G63" s="3" t="s">
        <v>759</v>
      </c>
      <c r="H63" s="3"/>
      <c r="I63" s="3"/>
    </row>
    <row r="64" spans="1:9" ht="12.75">
      <c r="A64" s="3"/>
      <c r="B64" s="3"/>
      <c r="C64" s="3" t="s">
        <v>595</v>
      </c>
      <c r="D64" s="86" t="s">
        <v>106</v>
      </c>
      <c r="E64" s="3"/>
      <c r="F64" s="3"/>
      <c r="G64" s="86" t="s">
        <v>106</v>
      </c>
      <c r="H64" s="3"/>
      <c r="I64" s="3"/>
    </row>
    <row r="67" ht="12.75">
      <c r="F67" s="7" t="s">
        <v>595</v>
      </c>
    </row>
    <row r="68" ht="12.75">
      <c r="F68" s="10"/>
    </row>
    <row r="85" ht="12.75">
      <c r="F85" s="10" t="s">
        <v>1123</v>
      </c>
    </row>
    <row r="86" spans="1:7" ht="15.75">
      <c r="A86" s="40"/>
      <c r="B86" s="40"/>
      <c r="C86" s="102"/>
      <c r="D86" s="190" t="s">
        <v>744</v>
      </c>
      <c r="E86" s="40"/>
      <c r="F86" s="40"/>
      <c r="G86" s="40"/>
    </row>
    <row r="87" spans="1:7" ht="15.75">
      <c r="A87" s="40"/>
      <c r="B87" s="40"/>
      <c r="C87" s="102"/>
      <c r="D87" s="191" t="s">
        <v>43</v>
      </c>
      <c r="E87" s="40"/>
      <c r="F87" s="109" t="s">
        <v>1121</v>
      </c>
      <c r="G87" s="109"/>
    </row>
    <row r="88" spans="1:7" ht="15.75">
      <c r="A88" s="40"/>
      <c r="B88" s="40"/>
      <c r="C88" s="40"/>
      <c r="D88" s="40"/>
      <c r="E88" s="102"/>
      <c r="F88" s="40"/>
      <c r="G88" s="40"/>
    </row>
    <row r="89" spans="1:7" ht="15.75">
      <c r="A89" s="40"/>
      <c r="B89" s="40"/>
      <c r="C89" s="113"/>
      <c r="D89" s="113"/>
      <c r="E89" s="113"/>
      <c r="F89" s="192" t="s">
        <v>1119</v>
      </c>
      <c r="G89" s="40"/>
    </row>
    <row r="90" spans="1:7" ht="15.75">
      <c r="A90" s="40"/>
      <c r="B90" s="40"/>
      <c r="C90" s="40"/>
      <c r="D90" s="40"/>
      <c r="E90" s="102"/>
      <c r="F90" s="40"/>
      <c r="G90" s="40"/>
    </row>
    <row r="91" spans="1:7" ht="15.75">
      <c r="A91" s="9" t="s">
        <v>1072</v>
      </c>
      <c r="B91" s="40"/>
      <c r="C91" s="40"/>
      <c r="D91" s="40"/>
      <c r="E91" s="106" t="s">
        <v>869</v>
      </c>
      <c r="F91" s="106" t="s">
        <v>707</v>
      </c>
      <c r="G91" s="106" t="s">
        <v>595</v>
      </c>
    </row>
    <row r="92" spans="1:7" ht="15.75">
      <c r="A92" s="193" t="s">
        <v>595</v>
      </c>
      <c r="B92" s="40"/>
      <c r="C92" s="40"/>
      <c r="D92" s="40"/>
      <c r="E92" s="102" t="s">
        <v>595</v>
      </c>
      <c r="F92" s="106" t="s">
        <v>1120</v>
      </c>
      <c r="G92" s="106" t="s">
        <v>595</v>
      </c>
    </row>
    <row r="93" spans="1:7" ht="15.75">
      <c r="A93" s="193"/>
      <c r="B93" s="40"/>
      <c r="C93" s="40"/>
      <c r="D93" s="40"/>
      <c r="E93" s="102"/>
      <c r="F93" s="109"/>
      <c r="G93" s="109"/>
    </row>
    <row r="94" spans="1:7" ht="15.75">
      <c r="A94" s="11" t="s">
        <v>659</v>
      </c>
      <c r="B94" s="40"/>
      <c r="C94" s="40"/>
      <c r="D94" s="40"/>
      <c r="E94" s="102" t="s">
        <v>595</v>
      </c>
      <c r="F94" s="134" t="s">
        <v>595</v>
      </c>
      <c r="G94" s="35" t="s">
        <v>595</v>
      </c>
    </row>
    <row r="95" spans="1:7" ht="15.75">
      <c r="A95" s="11"/>
      <c r="B95" s="40"/>
      <c r="C95" s="40"/>
      <c r="D95" s="40"/>
      <c r="E95" s="102"/>
      <c r="F95" s="134"/>
      <c r="G95" s="35"/>
    </row>
    <row r="96" spans="1:7" ht="15.75">
      <c r="A96" s="11" t="s">
        <v>71</v>
      </c>
      <c r="B96" s="40"/>
      <c r="C96" s="35">
        <v>519000000</v>
      </c>
      <c r="D96" s="40"/>
      <c r="E96" s="102"/>
      <c r="F96" s="134"/>
      <c r="G96" s="35"/>
    </row>
    <row r="97" spans="1:7" ht="15.75">
      <c r="A97" s="11"/>
      <c r="B97" s="40"/>
      <c r="C97" s="35"/>
      <c r="D97" s="40"/>
      <c r="E97" s="102"/>
      <c r="F97" s="134"/>
      <c r="G97" s="35"/>
    </row>
    <row r="98" spans="1:7" ht="15.75">
      <c r="A98" s="11" t="s">
        <v>301</v>
      </c>
      <c r="B98" s="40"/>
      <c r="C98" s="35">
        <v>2359000000</v>
      </c>
      <c r="D98" s="40"/>
      <c r="E98" s="102"/>
      <c r="F98" s="134"/>
      <c r="G98" s="35"/>
    </row>
    <row r="99" spans="1:7" ht="15.75">
      <c r="A99" s="11"/>
      <c r="B99" s="40"/>
      <c r="C99" s="35"/>
      <c r="D99" s="40"/>
      <c r="E99" s="102"/>
      <c r="F99" s="134"/>
      <c r="G99" s="35"/>
    </row>
    <row r="100" spans="1:7" ht="18">
      <c r="A100" s="11" t="s">
        <v>1013</v>
      </c>
      <c r="B100" s="40"/>
      <c r="C100" s="196">
        <v>150000000</v>
      </c>
      <c r="D100" s="40"/>
      <c r="E100" s="102"/>
      <c r="F100" s="134">
        <f>SUM(C96:C100)</f>
        <v>3028000000</v>
      </c>
      <c r="G100" s="35"/>
    </row>
    <row r="101" spans="1:7" ht="15.75">
      <c r="A101" s="11"/>
      <c r="B101" s="40"/>
      <c r="C101" s="40"/>
      <c r="D101" s="40"/>
      <c r="E101" s="102"/>
      <c r="F101" s="134"/>
      <c r="G101" s="35"/>
    </row>
    <row r="102" spans="1:7" ht="15.75">
      <c r="A102" s="40"/>
      <c r="B102" s="40"/>
      <c r="C102" s="40"/>
      <c r="D102" s="40"/>
      <c r="E102" s="102" t="s">
        <v>595</v>
      </c>
      <c r="F102" s="134" t="s">
        <v>595</v>
      </c>
      <c r="G102" s="194" t="s">
        <v>595</v>
      </c>
    </row>
    <row r="103" spans="1:7" ht="15.75">
      <c r="A103" s="11" t="s">
        <v>1122</v>
      </c>
      <c r="B103" s="41"/>
      <c r="C103" s="40"/>
      <c r="D103" s="40"/>
      <c r="E103" s="102"/>
      <c r="F103" s="134">
        <v>139000000</v>
      </c>
      <c r="G103" s="35"/>
    </row>
    <row r="104" spans="1:7" ht="15.75">
      <c r="A104" s="40"/>
      <c r="B104" s="40"/>
      <c r="C104" s="40"/>
      <c r="D104" s="40"/>
      <c r="E104" s="40"/>
      <c r="F104" s="40"/>
      <c r="G104" s="40"/>
    </row>
    <row r="105" spans="1:7" ht="16.5" thickBot="1">
      <c r="A105" s="33" t="s">
        <v>268</v>
      </c>
      <c r="B105" s="33"/>
      <c r="C105" s="33"/>
      <c r="D105" s="33"/>
      <c r="E105" s="33"/>
      <c r="F105" s="198">
        <f>SUM(F100:F103)</f>
        <v>3167000000</v>
      </c>
      <c r="G105" s="40"/>
    </row>
    <row r="106" spans="1:7" ht="16.5" thickTop="1">
      <c r="A106" s="40"/>
      <c r="B106" s="40"/>
      <c r="C106" s="40"/>
      <c r="D106" s="40"/>
      <c r="E106" s="40"/>
      <c r="F106" s="121"/>
      <c r="G106" s="40"/>
    </row>
    <row r="107" spans="1:7" ht="15.75">
      <c r="A107" s="40"/>
      <c r="B107" s="40"/>
      <c r="C107" s="40"/>
      <c r="D107" s="40"/>
      <c r="E107" s="40"/>
      <c r="F107" s="40"/>
      <c r="G107" s="40"/>
    </row>
    <row r="108" spans="1:7" ht="15.75">
      <c r="A108" s="33" t="s">
        <v>37</v>
      </c>
      <c r="B108" s="40"/>
      <c r="C108" s="40"/>
      <c r="D108" s="40"/>
      <c r="E108" s="40"/>
      <c r="F108" s="40"/>
      <c r="G108" s="40"/>
    </row>
    <row r="109" spans="1:7" ht="15.75">
      <c r="A109" s="40"/>
      <c r="B109" s="40"/>
      <c r="C109" s="40"/>
      <c r="D109" s="40"/>
      <c r="E109" s="40"/>
      <c r="F109" s="40"/>
      <c r="G109" s="40"/>
    </row>
    <row r="110" spans="1:7" ht="15.75">
      <c r="A110" s="11" t="s">
        <v>71</v>
      </c>
      <c r="B110" s="40"/>
      <c r="C110" s="35">
        <v>658000000</v>
      </c>
      <c r="D110" s="40"/>
      <c r="E110" s="40"/>
      <c r="F110" s="40"/>
      <c r="G110" s="40"/>
    </row>
    <row r="111" spans="1:7" ht="15.75">
      <c r="A111" s="11"/>
      <c r="B111" s="40"/>
      <c r="C111" s="35"/>
      <c r="D111" s="40"/>
      <c r="E111" s="40"/>
      <c r="F111" s="40"/>
      <c r="G111" s="40"/>
    </row>
    <row r="112" spans="1:7" ht="15.75">
      <c r="A112" s="11" t="s">
        <v>301</v>
      </c>
      <c r="B112" s="40"/>
      <c r="C112" s="35">
        <v>2550095000</v>
      </c>
      <c r="D112" s="40"/>
      <c r="E112" s="40"/>
      <c r="F112" s="40"/>
      <c r="G112" s="40"/>
    </row>
    <row r="113" spans="1:7" ht="15.75">
      <c r="A113" s="11"/>
      <c r="B113" s="40"/>
      <c r="C113" s="35"/>
      <c r="D113" s="40"/>
      <c r="E113" s="40"/>
      <c r="F113" s="40"/>
      <c r="G113" s="40"/>
    </row>
    <row r="114" spans="1:7" ht="18">
      <c r="A114" s="11" t="s">
        <v>1013</v>
      </c>
      <c r="B114" s="40"/>
      <c r="C114" s="196">
        <v>362465000</v>
      </c>
      <c r="D114" s="40"/>
      <c r="E114" s="40"/>
      <c r="F114" s="197">
        <f>SUM(C110:C114)</f>
        <v>3570560000</v>
      </c>
      <c r="G114" s="40"/>
    </row>
    <row r="115" spans="1:7" ht="15.75">
      <c r="A115" s="40"/>
      <c r="B115" s="40"/>
      <c r="C115" s="40"/>
      <c r="D115" s="40"/>
      <c r="E115" s="40"/>
      <c r="F115" s="40"/>
      <c r="G115" s="40"/>
    </row>
    <row r="116" spans="1:7" ht="15.75">
      <c r="A116" s="40"/>
      <c r="B116" s="40"/>
      <c r="C116" s="40"/>
      <c r="D116" s="40"/>
      <c r="E116" s="40"/>
      <c r="F116" s="40"/>
      <c r="G116" s="40"/>
    </row>
    <row r="117" spans="1:7" ht="15.75">
      <c r="A117" s="33" t="s">
        <v>1124</v>
      </c>
      <c r="B117" s="40"/>
      <c r="C117" s="40"/>
      <c r="D117" s="40"/>
      <c r="E117" s="40"/>
      <c r="F117" s="35">
        <f>+F114-F105</f>
        <v>403560000</v>
      </c>
      <c r="G117" s="40"/>
    </row>
    <row r="118" spans="1:7" ht="15.75">
      <c r="A118" s="40"/>
      <c r="B118" s="40"/>
      <c r="C118" s="40"/>
      <c r="D118" s="40"/>
      <c r="E118" s="40"/>
      <c r="F118" s="40"/>
      <c r="G118" s="40"/>
    </row>
    <row r="119" spans="1:7" ht="16.5" thickBot="1">
      <c r="A119" s="40"/>
      <c r="B119" s="40"/>
      <c r="C119" s="40"/>
      <c r="D119" s="40"/>
      <c r="E119" s="40"/>
      <c r="F119" s="38">
        <f>+F114-F117</f>
        <v>3167000000</v>
      </c>
      <c r="G119" s="40"/>
    </row>
    <row r="120" spans="1:7" ht="16.5" thickTop="1">
      <c r="A120" s="40"/>
      <c r="B120" s="40"/>
      <c r="C120" s="40"/>
      <c r="D120" s="40"/>
      <c r="E120" s="40"/>
      <c r="F120" s="121"/>
      <c r="G120" s="40"/>
    </row>
    <row r="121" spans="1:7" ht="15.75">
      <c r="A121" s="40"/>
      <c r="B121" s="40"/>
      <c r="C121" s="40"/>
      <c r="D121" s="40"/>
      <c r="E121" s="40"/>
      <c r="F121" s="40"/>
      <c r="G121" s="40"/>
    </row>
    <row r="122" spans="1:7" ht="15.75">
      <c r="A122" s="40"/>
      <c r="B122" s="40"/>
      <c r="C122" s="40"/>
      <c r="D122" s="40"/>
      <c r="E122" s="40"/>
      <c r="F122" s="40"/>
      <c r="G122" s="40"/>
    </row>
    <row r="123" spans="1:7" ht="15.75">
      <c r="A123" s="40"/>
      <c r="B123" s="40"/>
      <c r="C123" s="40"/>
      <c r="D123" s="40"/>
      <c r="E123" s="40"/>
      <c r="F123" s="40"/>
      <c r="G123" s="40"/>
    </row>
    <row r="124" spans="1:7" ht="15.75">
      <c r="A124" s="40"/>
      <c r="B124" s="40"/>
      <c r="C124" s="40"/>
      <c r="D124" s="40"/>
      <c r="E124" s="40"/>
      <c r="F124" s="40"/>
      <c r="G124" s="40"/>
    </row>
    <row r="125" spans="1:7" ht="15.75">
      <c r="A125" s="40"/>
      <c r="B125" s="40"/>
      <c r="C125" s="40"/>
      <c r="D125" s="40"/>
      <c r="E125" s="40"/>
      <c r="F125" s="40"/>
      <c r="G125" s="40"/>
    </row>
    <row r="126" spans="1:7" ht="15.75">
      <c r="A126" s="40"/>
      <c r="B126" s="40"/>
      <c r="C126" s="40"/>
      <c r="D126" s="40"/>
      <c r="E126" s="40"/>
      <c r="F126" s="40"/>
      <c r="G126" s="40"/>
    </row>
    <row r="127" spans="1:7" ht="15.75">
      <c r="A127" s="40"/>
      <c r="B127" s="40"/>
      <c r="C127" s="40"/>
      <c r="D127" s="40"/>
      <c r="E127" s="40"/>
      <c r="F127" s="40"/>
      <c r="G127" s="40"/>
    </row>
    <row r="128" spans="1:7" ht="15.75">
      <c r="A128" s="40"/>
      <c r="B128" s="40"/>
      <c r="C128" s="40"/>
      <c r="D128" s="40"/>
      <c r="E128" s="40"/>
      <c r="F128" s="40"/>
      <c r="G128" s="40"/>
    </row>
    <row r="129" spans="1:7" ht="15.75">
      <c r="A129" s="40"/>
      <c r="B129" s="40"/>
      <c r="C129" s="40"/>
      <c r="D129" s="40"/>
      <c r="E129" s="40"/>
      <c r="F129" s="40"/>
      <c r="G129" s="40"/>
    </row>
    <row r="130" spans="1:7" ht="15.75">
      <c r="A130" s="40"/>
      <c r="B130" s="40"/>
      <c r="C130" s="40"/>
      <c r="D130" s="40"/>
      <c r="E130" s="40"/>
      <c r="F130" s="40"/>
      <c r="G130" s="40"/>
    </row>
    <row r="131" spans="1:7" ht="15.75">
      <c r="A131" s="40"/>
      <c r="B131" s="40"/>
      <c r="C131" s="40"/>
      <c r="D131" s="40"/>
      <c r="E131" s="40"/>
      <c r="F131" s="40"/>
      <c r="G131" s="40"/>
    </row>
    <row r="132" spans="1:7" ht="15.75">
      <c r="A132" s="40"/>
      <c r="B132" s="40"/>
      <c r="C132" s="40"/>
      <c r="D132" s="40"/>
      <c r="E132" s="40"/>
      <c r="F132" s="40"/>
      <c r="G132" s="40"/>
    </row>
    <row r="133" spans="1:7" ht="15.75">
      <c r="A133" s="40"/>
      <c r="B133" s="40"/>
      <c r="C133" s="40"/>
      <c r="D133" s="40"/>
      <c r="E133" s="40"/>
      <c r="F133" s="40"/>
      <c r="G133" s="40"/>
    </row>
    <row r="134" spans="1:7" ht="15.75">
      <c r="A134" s="40"/>
      <c r="B134" s="40"/>
      <c r="C134" s="40"/>
      <c r="D134" s="40"/>
      <c r="E134" s="40"/>
      <c r="F134" s="40"/>
      <c r="G134" s="40"/>
    </row>
    <row r="135" spans="1:7" ht="15.75">
      <c r="A135" s="40"/>
      <c r="B135" s="40"/>
      <c r="C135" s="40"/>
      <c r="D135" s="40"/>
      <c r="E135" s="40"/>
      <c r="F135" s="40"/>
      <c r="G135" s="40"/>
    </row>
    <row r="136" spans="1:7" ht="15.75">
      <c r="A136" s="40"/>
      <c r="B136" s="40"/>
      <c r="C136" s="40"/>
      <c r="D136" s="40"/>
      <c r="E136" s="40"/>
      <c r="F136" s="40"/>
      <c r="G136" s="40"/>
    </row>
    <row r="137" spans="1:7" ht="15.75">
      <c r="A137" s="40"/>
      <c r="B137" s="40"/>
      <c r="C137" s="40"/>
      <c r="D137" s="40"/>
      <c r="E137" s="40"/>
      <c r="F137" s="40"/>
      <c r="G137" s="40"/>
    </row>
    <row r="138" spans="1:7" ht="15.75">
      <c r="A138" s="40"/>
      <c r="B138" s="40"/>
      <c r="C138" s="40"/>
      <c r="D138" s="40"/>
      <c r="E138" s="40"/>
      <c r="F138" s="40"/>
      <c r="G138" s="40"/>
    </row>
    <row r="139" spans="1:7" ht="15.75">
      <c r="A139" s="40"/>
      <c r="B139" s="40"/>
      <c r="C139" s="40"/>
      <c r="D139" s="40"/>
      <c r="E139" s="40"/>
      <c r="F139" s="40"/>
      <c r="G139" s="40"/>
    </row>
    <row r="140" spans="1:7" ht="15.75">
      <c r="A140" s="40"/>
      <c r="B140" s="40"/>
      <c r="C140" s="40"/>
      <c r="D140" s="40"/>
      <c r="E140" s="40"/>
      <c r="F140" s="40"/>
      <c r="G140" s="40"/>
    </row>
    <row r="141" spans="1:7" ht="15.75">
      <c r="A141" s="40"/>
      <c r="B141" s="40"/>
      <c r="C141" s="40"/>
      <c r="D141" s="40"/>
      <c r="E141" s="40"/>
      <c r="F141" s="40"/>
      <c r="G141" s="40"/>
    </row>
    <row r="142" spans="1:7" ht="15.75">
      <c r="A142" s="40"/>
      <c r="B142" s="40"/>
      <c r="C142" s="40"/>
      <c r="D142" s="40"/>
      <c r="E142" s="40"/>
      <c r="F142" s="40"/>
      <c r="G142" s="40"/>
    </row>
    <row r="143" spans="1:7" ht="15.75">
      <c r="A143" s="33"/>
      <c r="B143" s="40"/>
      <c r="C143" s="40"/>
      <c r="D143" s="40"/>
      <c r="E143" s="102"/>
      <c r="F143" s="35"/>
      <c r="G143" s="35"/>
    </row>
    <row r="144" spans="1:7" ht="15.75">
      <c r="A144" s="40"/>
      <c r="B144" s="40"/>
      <c r="C144" s="40"/>
      <c r="D144" s="40"/>
      <c r="E144" s="102"/>
      <c r="F144" s="35"/>
      <c r="G144" s="35"/>
    </row>
    <row r="145" spans="1:7" ht="16.5" thickBot="1">
      <c r="A145" s="33" t="s">
        <v>850</v>
      </c>
      <c r="B145" s="40"/>
      <c r="C145" s="40"/>
      <c r="D145" s="40"/>
      <c r="E145" s="102"/>
      <c r="F145" s="38">
        <f>SUM(F137:F140)</f>
        <v>0</v>
      </c>
      <c r="G145" s="38">
        <f>SUM(G137:G140)</f>
        <v>0</v>
      </c>
    </row>
    <row r="146" ht="13.5" thickTop="1"/>
  </sheetData>
  <printOptions/>
  <pageMargins left="0.91" right="0.57" top="2.01" bottom="0.75" header="0.47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2012-03-06T10:27:38Z</cp:lastPrinted>
  <dcterms:created xsi:type="dcterms:W3CDTF">2005-08-01T06:02:05Z</dcterms:created>
  <dcterms:modified xsi:type="dcterms:W3CDTF">2013-01-14T10:30:41Z</dcterms:modified>
  <cp:category/>
  <cp:version/>
  <cp:contentType/>
  <cp:contentStatus/>
</cp:coreProperties>
</file>